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66925"/>
  <mc:AlternateContent xmlns:mc="http://schemas.openxmlformats.org/markup-compatibility/2006">
    <mc:Choice Requires="x15">
      <x15ac:absPath xmlns:x15ac="http://schemas.microsoft.com/office/spreadsheetml/2010/11/ac" url="\\Parrafp01\group\SPD Environmental Trust - Restricted\GRANTS - PROGRAMS\Program Management\Call for Applications\Guidelines AppForms\2025\Education\"/>
    </mc:Choice>
  </mc:AlternateContent>
  <xr:revisionPtr revIDLastSave="0" documentId="13_ncr:1_{E93A48ED-ED8B-4804-97E4-BFD68B2DB567}" xr6:coauthVersionLast="47" xr6:coauthVersionMax="47" xr10:uidLastSave="{00000000-0000-0000-0000-000000000000}"/>
  <bookViews>
    <workbookView xWindow="-110" yWindow="-110" windowWidth="19420" windowHeight="10300" xr2:uid="{00000000-000D-0000-FFFF-FFFF00000000}"/>
  </bookViews>
  <sheets>
    <sheet name="Workplan" sheetId="2" r:id="rId1"/>
    <sheet name="Sheet1" sheetId="3" r:id="rId2"/>
  </sheets>
  <definedNames>
    <definedName name="_sectiondatagrid_09065499_2539_410d_8959_61019498c6a0_??_1">Workplan!$B$31:$G$38</definedName>
    <definedName name="_sectiondatagrid_0aee18dc_fe7b_43fe_9fc5_c6305f056912_??_1">Workplan!$E$32:$G$32</definedName>
    <definedName name="_sectiondatagrid_4a3a7d30_d0cc_4e6c_8b70_cc3dcc1d69cc_??_1">Workplan!$A$7:$C$7</definedName>
    <definedName name="_sectiondatagrid_80fa2efe_d580_4a5d_aab4_084a6a25029d_??_1">Workplan!$B$86:$H$86</definedName>
    <definedName name="_sectiondatagrid_80fa2efe_d580_4a5d_aab4_084a6a25029d_??_2">#REF!</definedName>
    <definedName name="_sectiondatagrid_836e4ebb_1359_42bd_ab50_6fac8baa1d11_??_1">Workplan!$11:$15</definedName>
    <definedName name="_sectiondatagrid_9f00fa26_3b9b_4b70_8ffc_787fca9604fc_??_1">Workplan!$B$15:$F$15</definedName>
    <definedName name="_sectiondatagrid_c156598b_c99c_4021_8fab_a655baae213c_??_1">Workplan!$A$29:$G$38</definedName>
    <definedName name="_sectiondatagrid_dbca315c_a93f_4552_8999_eff565cd5988_??_1">Workplan!$A$83:$H$91</definedName>
    <definedName name="_sectiondatagrid_dbca315c_a93f_4552_8999_eff565cd5988_??_2">#REF!</definedName>
    <definedName name="activitiesQ158__??_1">Workplan!$C$15</definedName>
    <definedName name="activitiesQ187__??_1">Workplan!$C$32</definedName>
    <definedName name="activitiesQ206__??_1">Workplan!$C$86</definedName>
    <definedName name="activitiesQ206__??_2">#REF!</definedName>
    <definedName name="activityDatesSubstringQ686EndDateConcatTogetherA980__??_1">#REF!</definedName>
    <definedName name="activityDatesSubstringQ686StartDateConcatTogetherA1009__??_1">#REF!</definedName>
    <definedName name="activityTypeData.Value_??_1">Workplan!$D$32</definedName>
    <definedName name="allTotalsCalculationsQ238CashA385__??_1">Workplan!$F$121</definedName>
    <definedName name="allTotalsCalculationsQ238CashA385__??_2">#REF!</definedName>
    <definedName name="allTotalsCalculationsQ238GrantA384__??_1">Workplan!$E$121</definedName>
    <definedName name="allTotalsCalculationsQ238GrantA384__??_2">#REF!</definedName>
    <definedName name="allTotalsCalculationsQ238PartnerA386__??_1">Workplan!$G$121</definedName>
    <definedName name="allTotalsCalculationsQ238PartnerA386__??_2">#REF!</definedName>
    <definedName name="allTotalsCalculationsQ238TotalA387__??_1">Workplan!$H$121</definedName>
    <definedName name="allTotalsCalculationsQ238TotalA387__??_2">#REF!</definedName>
    <definedName name="applicationIdentifierQ3__??_1">Workplan!$D$3</definedName>
    <definedName name="applicationIdentifierQ3__??_2">#REF!</definedName>
    <definedName name="cashContributionQ209__??_1">Workplan!$F$86</definedName>
    <definedName name="cashContributionQ209__??_2">#REF!</definedName>
    <definedName name="classificationValuesUnitsQ193_.Value_??_1">Workplan!$G$32</definedName>
    <definedName name="descriptionQ147__??_1">Workplan!$C$7</definedName>
    <definedName name="descriptionQ207__??_1">Workplan!$D$86</definedName>
    <definedName name="expectedOutputMappingQ876__??_1">Workplan!$F$32</definedName>
    <definedName name="finishDate_??_1">Workplan!$E$11</definedName>
    <definedName name="finishQ161Date_??_1">Workplan!$E$15</definedName>
    <definedName name="grantContributionQ208__??_1">Workplan!$E$86</definedName>
    <definedName name="grantContributionQ208__??_2">#REF!</definedName>
    <definedName name="measureQ191__??_1">Workplan!$E$32</definedName>
    <definedName name="milestone_??_1">Workplan!$B$11</definedName>
    <definedName name="milestoneFinishDateQ702__??_1">#REF!</definedName>
    <definedName name="milestoneQ178__??_1">Workplan!$B$30</definedName>
    <definedName name="milestoneQ199__??_1">Workplan!$B$84</definedName>
    <definedName name="milestoneQ199__??_2">#REF!</definedName>
    <definedName name="milestoneStartDateQ701__??_1">#REF!</definedName>
    <definedName name="no_??_1">Workplan!$A$11</definedName>
    <definedName name="noQ143__??_1">Workplan!$A$7</definedName>
    <definedName name="noQ157__??_1">Workplan!$B$15</definedName>
    <definedName name="noQ177__??_1">Workplan!$A$30</definedName>
    <definedName name="noQ186__??_1">Workplan!$B$32</definedName>
    <definedName name="noQ198__??_1">Workplan!$A$84</definedName>
    <definedName name="noQ198__??_2">#REF!</definedName>
    <definedName name="outcomeIDsReplaceQ454OutcomeSelectedA1242__??_1">Workplan!$F$11</definedName>
    <definedName name="outcomeQ144__??_1">Workplan!$B$7</definedName>
    <definedName name="partnerContributionQ210__??_1">Workplan!$G$86</definedName>
    <definedName name="partnerContributionQ210__??_2">#REF!</definedName>
    <definedName name="_xlnm.Print_Area" localSheetId="0">Workplan!$A$3:$H$122</definedName>
    <definedName name="projectTitle_??_1">Workplan!$F$3</definedName>
    <definedName name="projectTitle_??_2">#REF!</definedName>
    <definedName name="rowNumberQ205__??_1">Workplan!$B$86</definedName>
    <definedName name="rowNumberQ205__??_2">#REF!</definedName>
    <definedName name="startDate_3__??_1">Workplan!$D$11</definedName>
    <definedName name="startQ160Date_??_1">Workplan!$D$15</definedName>
    <definedName name="totalCalculationsPerSectionQ226CashA367__??_1">Workplan!$F$91</definedName>
    <definedName name="totalCalculationsPerSectionQ226CashA367__??_2">#REF!</definedName>
    <definedName name="totalCalculationsPerSectionQ226GrantA366__??_1">Workplan!$E$91</definedName>
    <definedName name="totalCalculationsPerSectionQ226GrantA366__??_2">#REF!</definedName>
    <definedName name="totalCalculationsPerSectionQ226PartnerA368__??_1">Workplan!$G$91</definedName>
    <definedName name="totalCalculationsPerSectionQ226PartnerA368__??_2">#REF!</definedName>
    <definedName name="totalCalculationsPerSectionQ226TotalA369__??_1">Workplan!$H$91</definedName>
    <definedName name="totalCalculationsPerSectionQ226TotalA369__??_2">#REF!</definedName>
    <definedName name="totalLineCalculationsQ211TotalLineA351__??_1">Workplan!$H$86</definedName>
    <definedName name="totalLineCalculationsQ211TotalLineA351__??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0" i="2" l="1"/>
  <c r="J9" i="3"/>
  <c r="F91" i="2"/>
  <c r="H90" i="2"/>
  <c r="G91" i="2"/>
  <c r="C89" i="2"/>
  <c r="C71" i="2" l="1"/>
  <c r="E91" i="2"/>
  <c r="C54" i="2"/>
  <c r="G120" i="2" l="1"/>
  <c r="F120" i="2"/>
  <c r="H98" i="2"/>
  <c r="H97" i="2"/>
  <c r="H96" i="2"/>
  <c r="H95" i="2"/>
  <c r="H89" i="2"/>
  <c r="H88" i="2"/>
  <c r="H87" i="2"/>
  <c r="H86" i="2"/>
  <c r="E120" i="2"/>
  <c r="C87" i="2"/>
  <c r="C88" i="2"/>
  <c r="C51" i="2"/>
  <c r="C45" i="2"/>
  <c r="C40" i="2"/>
  <c r="C32" i="2"/>
  <c r="B56" i="2"/>
  <c r="B30" i="2"/>
  <c r="C98" i="2"/>
  <c r="C97" i="2"/>
  <c r="C96" i="2"/>
  <c r="C95" i="2"/>
  <c r="C86" i="2"/>
  <c r="C76" i="2"/>
  <c r="C66" i="2"/>
  <c r="C58" i="2"/>
  <c r="F121" i="2" l="1"/>
  <c r="H91" i="2"/>
  <c r="G121" i="2"/>
  <c r="E121" i="2"/>
  <c r="H121" i="2" l="1"/>
</calcChain>
</file>

<file path=xl/sharedStrings.xml><?xml version="1.0" encoding="utf-8"?>
<sst xmlns="http://schemas.openxmlformats.org/spreadsheetml/2006/main" count="333" uniqueCount="189">
  <si>
    <t>Workplan</t>
  </si>
  <si>
    <t>No.</t>
  </si>
  <si>
    <t>Milestone</t>
  </si>
  <si>
    <t>Start</t>
  </si>
  <si>
    <t>Finish</t>
  </si>
  <si>
    <t>Activities</t>
  </si>
  <si>
    <t>Grant</t>
  </si>
  <si>
    <t>Cash</t>
  </si>
  <si>
    <t>In-Kind</t>
  </si>
  <si>
    <t>Total</t>
  </si>
  <si>
    <t>Total:</t>
  </si>
  <si>
    <t>Overall Total:</t>
  </si>
  <si>
    <t>1</t>
  </si>
  <si>
    <t>Planning, refine method, develop monitoring</t>
  </si>
  <si>
    <t>2</t>
  </si>
  <si>
    <t>3</t>
  </si>
  <si>
    <t>4</t>
  </si>
  <si>
    <t>5</t>
  </si>
  <si>
    <t>6</t>
  </si>
  <si>
    <t>7</t>
  </si>
  <si>
    <t>8</t>
  </si>
  <si>
    <t>9</t>
  </si>
  <si>
    <t>10</t>
  </si>
  <si>
    <t>11</t>
  </si>
  <si>
    <t>Burn at Site B, Planning site C</t>
  </si>
  <si>
    <t xml:space="preserve">Conduct burn at Site B Gather soil samples prior to and after burn. Document the practices used, obtain permissions from video subjects. Commence evaluation process, 
</t>
  </si>
  <si>
    <t xml:space="preserve">Conduct and evaluate survey responses gauging people’s learning around culture more broadly (fire, ceremony, connection, lore and stories) from Site A,  
</t>
  </si>
  <si>
    <t xml:space="preserve">Walk the Country at Site C in preparation for burn in Aug 25, engage with Aboriginal community, assess terrain, vegetation, refine methodology for burn. 
</t>
  </si>
  <si>
    <t xml:space="preserve">Revisit Site A to gather 12 month samples, talk to Aboriginal people about what they have seen after the burns, create a video log of people’s experiences about the revival of cultural fire for their people and their Country. Gather data on response of threatened species since burn 
</t>
  </si>
  <si>
    <t xml:space="preserve">Work with DPE and Councils to invite and support expressions of interest from the community in conducting burns after project concludes. 
</t>
  </si>
  <si>
    <t>Planning uptake of Research findings</t>
  </si>
  <si>
    <t xml:space="preserve">Project Officer time milestone 3. Conduct cultural burn at Site C in Aug 2025. Invite stakeholders, take soil samples, gather video footage. 
</t>
  </si>
  <si>
    <t xml:space="preserve">Hold project promotion event for local community near Site A, inviting stakeholders, launch video promoting use of cultural building as a tool for landscape management. 
</t>
  </si>
  <si>
    <t xml:space="preserve">Analyse data using multivariate statistical techniques to determine the nature, degree and direction and change in key soil physical and chemical parameters as a result of cultural burns. 
</t>
  </si>
  <si>
    <t xml:space="preserve">Present video at DPE Aboriginal Network gathering, work on preparations for one post project cultural burn in collaboration with RFS, LLS, and relevant local Council
</t>
  </si>
  <si>
    <t xml:space="preserve">Revisit site C to talk to Aboriginal people about what they have seen after the burns, create a video log, add footage, and finalise video to promote cultural burning as a tool for land management.
</t>
  </si>
  <si>
    <t xml:space="preserve">Implement Communications Plan activities for milestone 3. Hold  event for Site B community conduct a survey for landholders to collect Social Data before and after burn capturing project participants understanding and perceptions of cultural burning and its environmental impacts pre and post burn. 
</t>
  </si>
  <si>
    <t xml:space="preserve">Survey end users to evaluate usage of the scientific information generated as part of this project. Collect Social Data capturing project participants understanding and perceptions of cultural burning and its environmental impacts pre and post burn
</t>
  </si>
  <si>
    <t xml:space="preserve">conduct a survey to collect Social Data capturing project participants understanding and perceptions of cultural burning and its environmental impacts pre and post burn. Collect data on how many of responded to expressions of interest to carry out burns on private property
</t>
  </si>
  <si>
    <t xml:space="preserve">Produce a peer reviewed scientific journal article and present at a relevant conference. Complete first draft and receive first feedback. 
</t>
  </si>
  <si>
    <t xml:space="preserve">Collate all data for final report, conduct certification of financial report, submit final report to Trust
</t>
  </si>
  <si>
    <t>Outcome</t>
  </si>
  <si>
    <t>Description</t>
  </si>
  <si>
    <t>Activity Type</t>
  </si>
  <si>
    <t>Measure</t>
  </si>
  <si>
    <t>Expected Output</t>
  </si>
  <si>
    <t>Unit</t>
  </si>
  <si>
    <t>No</t>
  </si>
  <si>
    <t>Budget Description</t>
  </si>
  <si>
    <t>Number</t>
  </si>
  <si>
    <t>Number of hours (grant funded consultants/contractors)</t>
  </si>
  <si>
    <t>Number of non grant funded staff</t>
  </si>
  <si>
    <t>Number of volunteers</t>
  </si>
  <si>
    <t xml:space="preserve">GRANT: Travel and accommodation costs 4 staff $250 pp per day 3 days ($3000), fuel $500 CASH CONTRIBUTION: On-Country activities - venue hire and catering $2000 (Local Council). IN KIND: Aboriginal people sharing knowledge 
</t>
  </si>
  <si>
    <t xml:space="preserve">Captured in Activity 1, Project Officer costs for milestone 2 </t>
  </si>
  <si>
    <t xml:space="preserve">GRANT: Travel and accommodation costs 4 staff $250 pp per day 3 days ($3000,) fuel $700, On-Country activities - venue hire and catering $3000
</t>
  </si>
  <si>
    <t xml:space="preserve">travel and accommodation 2 staff $250 each x 3 nights, fuel $500 $1500 IN KIND: Catering
</t>
  </si>
  <si>
    <t>Captured in Activity 1, Project Officer costs for milestone 2</t>
  </si>
  <si>
    <t xml:space="preserve">GRANT: Proj Officer Grade 5 Level 3 100 days for Stage 2 @ 365.58 daily total $36558, plus 26.5% oncosts $9687 (total staff costs = $46,245). Travel and accommodation costs 4 staff $250 pp per day 5 days ($5000), fuel $700, on-Country activities $3000 soil collection consumables (pH kits) and freight $1000
IN KIND: DPE 60 hrs, LLS 60 hrs, RFS 60 hrs, Council 30 hrs, ($3000), </t>
  </si>
  <si>
    <t xml:space="preserve">GRANT: Travel and accommodation costs 2 staff $250 pp per day 2 days, fuel $500 CASH CONTRIBUTION: catering costs Local Council  
</t>
  </si>
  <si>
    <t xml:space="preserve">IN KIND: Publication costs
</t>
  </si>
  <si>
    <t xml:space="preserve">GRANT: Soil biological analyses - UNE (30 samples @ $260 each) CASH CONTRIBUTION Soil Health &amp; Archive laboratory analyses for suite of soil properties @ $285/sample x 80 samples $22800 (DPE), 
</t>
  </si>
  <si>
    <t xml:space="preserve">GRANT:  Travel and Accommodation costs 2 staff 2 nights $250 per night
</t>
  </si>
  <si>
    <t xml:space="preserve">GRANT: Travel and Accommodation costs 2 staff 2 nights $250 per night, fuel $700, On country costs catering, venue hire $3,000
IN KIND: video production costs $5,000 (DPE media team  "
</t>
  </si>
  <si>
    <t xml:space="preserve">GRANT: Travel and Accommodation costs 2 staff 3 nights $250 per night, fuel $500 CASH CONTRIBUTION: On-Country activities - venue hire and catering. Local Council
</t>
  </si>
  <si>
    <t>Captured in Activity 1, Project Officer costs for milestone 3</t>
  </si>
  <si>
    <t>GRANT: Travel and accommodation costs 4 staff $250 pp per day 4 days = $4000, on-Country activities $3000 soil collection consumables (pH kits) and freight $1000 IN KIND: Aboriginal people sharing knowledge &amp; skills 300 hours</t>
  </si>
  <si>
    <t>Stakeholder</t>
  </si>
  <si>
    <t>Impact of the project on this stakeholder</t>
  </si>
  <si>
    <t>Target message</t>
  </si>
  <si>
    <t>Frequency / Proposed date</t>
  </si>
  <si>
    <t>Communication method</t>
  </si>
  <si>
    <t>Evaluation method to determine effectiveness</t>
  </si>
  <si>
    <t>E.g. Trail bike riders</t>
  </si>
  <si>
    <t>Blocking tracks will limit access for riders</t>
  </si>
  <si>
    <t>Visual observation (counts)
Pre, during and post rider interviews</t>
  </si>
  <si>
    <t>Tip:  Community groups should allow around $1,000 for their final independent financial audit</t>
  </si>
  <si>
    <t>SAMPLE WORKPLAN</t>
  </si>
  <si>
    <t xml:space="preserve">This is an important activity type </t>
  </si>
  <si>
    <t>Under this proposed budget, the second instalment of the grant will be $70,782.</t>
  </si>
  <si>
    <t xml:space="preserve">Walk the Country at Site B in preparation for burn in winter 2025, Engage with Aboriginal Community, assess terrain, vegetation, gather pre burn soil samples, refine methodology for burn. Gather pre-burn species data.
</t>
  </si>
  <si>
    <t xml:space="preserve">Preparations for publication of cultural and scientific findings in technical publications, documenting and showing others how to do cultural burning (capturing the method) in each of the landscape types / localities. Document similarities/differences of each landscape type
</t>
  </si>
  <si>
    <t>GRANT: Travel and accommodation costs 4 staff $250 pp per day 3 days ($3000), fuel $500 Sampling consumables (bags, bottles, pH kits, freight $1000)  CASH CONTRIBUTION: Soil Health &amp; Archive laboratory analyses for suite of soil properties @ $285/sample x 80 samples $22800 (DPE),  On- Country Activities local Council $3000
- venue hire and catering $2000 (Local Council). IN KIND: Aboriginal people sharing knowledge</t>
  </si>
  <si>
    <t xml:space="preserve">CASH CONTRIBUTION University to fund conference attendance fees, travel and accommodation
</t>
  </si>
  <si>
    <t>Milestone 1</t>
  </si>
  <si>
    <t>Milestone 2 and project evaluation</t>
  </si>
  <si>
    <t>Number of full time equivalent grant funded staff</t>
  </si>
  <si>
    <t>Number of grant funded consultants/contractors (number of organisations)</t>
  </si>
  <si>
    <t>Signage on site
Local media
Dirt Bike’ magazine
Speaker to attend club meetintg</t>
  </si>
  <si>
    <t xml:space="preserve">Tip - Do not include cents in your budget, round up to the nearest dollar. Factor in salary increases, CPI adjustments, and realistic travel costs for work in remote locations. </t>
  </si>
  <si>
    <t>Tip - Developing a communications plan may help you to consider key messages you want to promote to encourage uptake of research findings.</t>
  </si>
  <si>
    <t>Suggested template for developing a communications plan (with eamples)</t>
  </si>
  <si>
    <t>Application identifier:</t>
  </si>
  <si>
    <t>Project title:</t>
  </si>
  <si>
    <t>Project outcomes</t>
  </si>
  <si>
    <t>Project schedule</t>
  </si>
  <si>
    <t>Project measures</t>
  </si>
  <si>
    <t>Project budget</t>
  </si>
  <si>
    <t>Environmental Outcome</t>
  </si>
  <si>
    <t>Educational Outcome</t>
  </si>
  <si>
    <t>Start in Oct 2026 - ongoing</t>
  </si>
  <si>
    <t>By the end of this project, 7 hectares of Lower Hunter Valley Dry Rainforest remnants in the Smith's Creek area will have been protected and restored. Remnant patches on 25 properties in 3 priority ecological corridors will have been expanded and new Rainforest vegetation established, and these will have been protected by buffer zones where weeds are actively monitored and controlled.</t>
  </si>
  <si>
    <t xml:space="preserve">By the end of the project, 25 landholders and community volunteers will have been trained in how to identify rainforest species, maintain plantings, and reduce threats. To strengthen local conservation, 25 new volunteers will have been recruited across three Bushcare and Landcare groups and provided with training and accessible online resources for ongoing support.  </t>
  </si>
  <si>
    <t>Run pilot Rewilding working bee and 'Taste the Rainforest' event to test engagement strategies. Conduct simple before and after working bee surveys and obtain feedback, Engage min 5 landholders and 5 community to support us by providing input on content and design for the manual, rainforest restoration resources, and species selection tool.</t>
  </si>
  <si>
    <t>Reconnect with all landholders including those on the pilot program. Ask the same survey questions to compare responses with the benchmark responses, and establish if sustained behaviour change has occurred. Obtain end of project data from monitoring. Submit final report to Trust</t>
  </si>
  <si>
    <r>
      <rPr>
        <b/>
        <sz val="11"/>
        <rFont val="Calibri"/>
        <family val="2"/>
      </rPr>
      <t>Tip:</t>
    </r>
    <r>
      <rPr>
        <sz val="11"/>
        <rFont val="Calibri"/>
        <family val="2"/>
      </rPr>
      <t xml:space="preserve"> See 'How to design and develop your project' for help and more examples of what makes a good outcome statement. You must be able to measure it.
Note these example outcomes are linked to the Trust's Strategic Plan priority theme 'Increase land managers’ capacity to improve environmental outcomes and natural resource management practices.'</t>
    </r>
  </si>
  <si>
    <r>
      <rPr>
        <b/>
        <sz val="11"/>
        <rFont val="Calibri"/>
        <family val="2"/>
        <scheme val="minor"/>
      </rPr>
      <t>Tip:</t>
    </r>
    <r>
      <rPr>
        <sz val="11"/>
        <rFont val="Calibri"/>
        <family val="2"/>
        <scheme val="minor"/>
      </rPr>
      <t xml:space="preserve"> Consider end of financial year implications for your organisation, and the availability of your finance staff to help you with financial reporting. Milestones do not need to be linked to a financial year. You can factor in extra time if needed.   </t>
    </r>
  </si>
  <si>
    <r>
      <rPr>
        <b/>
        <sz val="11"/>
        <rFont val="Calibri"/>
        <family val="2"/>
        <scheme val="minor"/>
      </rPr>
      <t xml:space="preserve">Tip: Gather baseline data at the start of your project. </t>
    </r>
    <r>
      <rPr>
        <sz val="11"/>
        <rFont val="Calibri"/>
        <family val="2"/>
        <scheme val="minor"/>
      </rPr>
      <t>This is critical for demonstrating the impact of your project on the environment, as well as on your target audience behaviour. End each milestone with monitoring and evaluation.
Consider how you can move beyond raising knowledge and awareness, and drive changes in behaviours and systems that result in measurable on-ground outcomes.</t>
    </r>
  </si>
  <si>
    <t>Organisations collaborating</t>
  </si>
  <si>
    <t>Free text</t>
  </si>
  <si>
    <t>Target audience and behaviour change actions</t>
  </si>
  <si>
    <t>Describe the target audience for this project</t>
  </si>
  <si>
    <t>What behaviours/practices will changes as a result of this project</t>
  </si>
  <si>
    <t>No. of individuals / organisations taking positive environmental action</t>
  </si>
  <si>
    <t>People taking action to protect Rainforest species through weeding, planting and on-ground works</t>
  </si>
  <si>
    <t>Educational resources developed</t>
  </si>
  <si>
    <t>No. developed and implemented</t>
  </si>
  <si>
    <t>Project management and delivery (including human resources),</t>
  </si>
  <si>
    <t xml:space="preserve">Develop draft online manual, rainforest restoration resources and species selection tool. Seek feedback on the drafts from both target audiences and project partners. Arrange publication of the final versions. Evaluate data gathered from landholders  </t>
  </si>
  <si>
    <t>1x online manual, 1x plant selection tool</t>
  </si>
  <si>
    <t>Project management and delivery (include human resources)</t>
  </si>
  <si>
    <t>Project officer costs for milestone 2. Engage contractor to assist with online publication of the the online manual and species selection tool. Obtain data on number of 'hits' after 6 months. Develop systems for collaborators to keep resources up to date.</t>
  </si>
  <si>
    <t>Events held</t>
  </si>
  <si>
    <t>Note - 'Project management and delivery….' is a mandatory activity type. You can use it to capture time spent on monitoring, arranging events and project co-ordination etc</t>
  </si>
  <si>
    <t xml:space="preserve">Tip - Each activity type will give you a different 'menu' of measures. Choose the one that best fits the activity to demonstrate its impact. You can come back and change the activity type at any time. </t>
  </si>
  <si>
    <t xml:space="preserve">Capture, publish and promote landholder stories and success stories as case studies (5). Produce video from 'Chocolate and Coffee lovers go bush' walk, and landholder interviews to be published on You Tube promoting the importance of buffer zones for Rainforest remnants. </t>
  </si>
  <si>
    <t>You Tube videos (6), case studies (5)</t>
  </si>
  <si>
    <t>Number of events</t>
  </si>
  <si>
    <t>Number of attendees</t>
  </si>
  <si>
    <t>Hold a Rewilding Forestland Festival and monthly Rewilding working bees with fun themes (10). Visit participating landholders (25) to provide tailored advice on protecting remnants on their properties. Provide draft management plans for each  property to guide post-project maintenance. Connect them with local experts and volunteers across 3 networks.</t>
  </si>
  <si>
    <t>Tip - It is strongly recommended that you use this activity type in your final milestone to capture final data about the number of that have demonstrated behaviour change as a result of your project</t>
  </si>
  <si>
    <t>Number of grant funded staff hours</t>
  </si>
  <si>
    <t>Work with collaborators to develop a communications plan with key messages for each of our 2 target audiences, work with Aboriginal artist to design artwork. Use local print and radio media, websites, social media to promote pilot Rewilding working bee, including through project partner media units and networks. Work with DCCEEW on survey design and delivery.</t>
  </si>
  <si>
    <t>Review workplan, engage contractors, recruit project officer. Set up mechanisms for working with project partners Forestland City Council, DCCEEW, LLS, Bushcare and Landcare groups and Elders. Establish steering committee. Budget includes project officer salary for Milestone 1, social research</t>
  </si>
  <si>
    <t>Number of hours grant funded staff)</t>
  </si>
  <si>
    <t>Riding through the bush is damaging native plants. It causes erosion and scares native animals away from food sources and nesting sites</t>
  </si>
  <si>
    <t xml:space="preserve">GRANT: Travel and accommodation costs 3 staff $300 pp per day 2 nights ($1,800). Consumables/materials, site costs ($1000), Project officer salary factored in to Activity 1. IN KIND: Use of Council machiney $1,000, University of Newcastle advice $500   
</t>
  </si>
  <si>
    <t xml:space="preserve">GRANT: Publication costs for printed copies x 10 $500: Project Officer costs factored in at Activity 1. IN KIND: University of Newcastle advice $500,    DCCEEW time factored in at Activity 1. </t>
  </si>
  <si>
    <t xml:space="preserve">GRANT: Consumables (herbicide, tree guards, tubestock etc), 10x monhtly working bees $1,000 each ($10,000) Exclusion fencing materials $1,000 per property ($25,000), Welcome to Country for Festival $800, travel and accommodation 2 speakers $300 each Project Officer costs factored in to activity 1. CASH CONTRIBUTION: Contribution towards fencing costs DCCEEW $10,000, IN KIND: Landholder and volunteer labour for fencing, planting etc 10 working bees $40/hour 
</t>
  </si>
  <si>
    <t xml:space="preserve">Note - 
* Grant funds are those provided by us through the grant.
* Cash is funding provided by you, your collaborators or any third parties.
* In-kind is the value of contributions to the project  not funded by the grant (e.g. collaborator time contributed to the project). 
Tip - To make budgeting easier, include all your human resources costs in Activity 1. You do not need to break down time spent working on each activity.  </t>
  </si>
  <si>
    <t xml:space="preserve">Tip - Use headings in your budget descriptions to clarify what Trust funds will be used for, and to describe the source of any external funding. Provide enough detail to make it clear how Trust funds will be spent.  
Tip - If project parterns are making cash contributions to the project, ensure they say this in their lewtters of support
</t>
  </si>
  <si>
    <t>Tip - Grant funded salaries should be based on the number of full time equivalent days of work you are seeking funding for and include the salary rate  Make sure the hours entered here match what you put in the project measures.</t>
  </si>
  <si>
    <t xml:space="preserve">Note - Under this proposed budget, the first instalment of the grant will be $95,528, and it will be paid at the beginning of milestone 1. T+H8his is less than 50% of the total grant, in line with program guidelines.. You can propose budget adjustments for Trust approval prior to signing a funding agreement. </t>
  </si>
  <si>
    <t>2025/ED2/00XX</t>
  </si>
  <si>
    <t>​01/08/2028</t>
  </si>
  <si>
    <t xml:space="preserve">Note that we are skipping milestone 2 for the purposes of this example. </t>
  </si>
  <si>
    <t>Note that we skipped milestone 2 for the purposes of this example</t>
  </si>
  <si>
    <r>
      <t xml:space="preserve">Environmental Education Grants Program: sample workplan
</t>
    </r>
    <r>
      <rPr>
        <sz val="12"/>
        <rFont val="Calibri"/>
        <family val="2"/>
        <scheme val="minor"/>
      </rPr>
      <t xml:space="preserve">This sample workplan provides tips on how to complete the workplan section in your application. If your application is funded, your workplan will be an important tool for tracking and communicating the progress and impact of your project to the Trust. It will also underpin the payment and reporting schedule in your funding agreement.
To make it easier for you to work with this example, only some key activities have been outlined in each milestone to show you how the activities, measures and budget relate to each other. A quality workplan will include at least 8–10 activities per milestone, and as a Tier 2 grant, this project would need to have at least 3 milestones over at least 3 years.  </t>
    </r>
  </si>
  <si>
    <r>
      <rPr>
        <b/>
        <sz val="11"/>
        <rFont val="Calibri"/>
        <family val="2"/>
        <scheme val="minor"/>
      </rPr>
      <t>Tip:</t>
    </r>
    <r>
      <rPr>
        <sz val="11"/>
        <rFont val="Calibri"/>
        <family val="2"/>
        <scheme val="minor"/>
      </rPr>
      <t xml:space="preserve"> </t>
    </r>
    <r>
      <rPr>
        <b/>
        <sz val="11"/>
        <rFont val="Calibri"/>
        <family val="2"/>
        <scheme val="minor"/>
      </rPr>
      <t>Start by outlining how you will engage staff for the project</t>
    </r>
    <r>
      <rPr>
        <sz val="11"/>
        <rFont val="Calibri"/>
        <family val="2"/>
        <scheme val="minor"/>
      </rPr>
      <t>. This will help you when you get to the project measures and budget sections, and it also demonstrates that merit selection principles will be applied in line with the program guidelines. 
This workplan should guide future staff working on your project, and it will also demonstrate to the Technical Review Committee how your project will be implemented. It will be a key reporting tool if your project is funded.</t>
    </r>
  </si>
  <si>
    <r>
      <rPr>
        <b/>
        <sz val="11"/>
        <rFont val="Calibri"/>
        <family val="2"/>
        <scheme val="minor"/>
      </rPr>
      <t>Tip - Think about ways to support sustained behaviour change</t>
    </r>
    <r>
      <rPr>
        <sz val="11"/>
        <rFont val="Calibri"/>
        <family val="2"/>
        <scheme val="minor"/>
      </rPr>
      <t xml:space="preserve"> in your target audience after the project concludes. E.g., establishing support networks, communities of practice. </t>
    </r>
  </si>
  <si>
    <t>Type of resources (e.g. fact sheets, videos, handbooks, websites etc)</t>
  </si>
  <si>
    <t>1. Landholders in the 7 hectare target area (25), 2. community volunteers recruited to Landcare groups (25)</t>
  </si>
  <si>
    <r>
      <t>GRANT: Aboriginal artist $3,000. Advertising $1,000. software licence $300. (Project officer costs factored in to activity 1). CASH CONTRIBUTION: Consumables for working bee $2,000 funded by Forestland Council &amp; DCCEEW (ha</t>
    </r>
    <r>
      <rPr>
        <sz val="11"/>
        <rFont val="Arial"/>
        <family val="2"/>
      </rPr>
      <t xml:space="preserve">lf each) </t>
    </r>
    <r>
      <rPr>
        <sz val="11"/>
        <color theme="1"/>
        <rFont val="Arial"/>
        <family val="2"/>
      </rPr>
      <t xml:space="preserve"> IN KIND: Forestland Council and DCCEW staff time factored in to activity 1
</t>
    </r>
  </si>
  <si>
    <t xml:space="preserve">Check - have your measures used the mandatory activity types?  These are:  
* Project management and delivery (human resources) 
* Events held
* Educational resources developed, 
* Engagement with Aboriginal communities
* Target audience and behaviour change actions
</t>
  </si>
  <si>
    <r>
      <rPr>
        <b/>
        <sz val="11"/>
        <rFont val="Calibri"/>
        <family val="2"/>
      </rPr>
      <t xml:space="preserve">Tip - </t>
    </r>
    <r>
      <rPr>
        <sz val="11"/>
        <rFont val="Calibri"/>
        <family val="2"/>
      </rPr>
      <t xml:space="preserve">Your outcome statements should </t>
    </r>
    <r>
      <rPr>
        <b/>
        <sz val="11"/>
        <rFont val="Calibri"/>
        <family val="2"/>
      </rPr>
      <t>describe what success will look like by the end of the project</t>
    </r>
    <r>
      <rPr>
        <sz val="11"/>
        <rFont val="Calibri"/>
        <family val="2"/>
      </rPr>
      <t xml:space="preserve">. Apply the SMART principle: Specific, Measurable, Achievable, Realistic, Timebound (by the end of your project). Think about what will tell you that your project has been successful. 
We recommend that your first outcome describes the environmental outcome that you will achieve. Outcome 2 can focus on your educational outcome.  A third outcome is optional.   </t>
    </r>
  </si>
  <si>
    <r>
      <rPr>
        <b/>
        <sz val="11"/>
        <rFont val="Calibri"/>
        <family val="2"/>
        <scheme val="minor"/>
      </rPr>
      <t>Tip: Each milestone should be 6 to 12 months in duration.</t>
    </r>
    <r>
      <rPr>
        <sz val="11"/>
        <rFont val="Calibri"/>
        <family val="2"/>
        <scheme val="minor"/>
      </rPr>
      <t xml:space="preserve"> The whole project should be a minimum of 2 years for Tier 1, and 3 years for Tier 2. You can make changes to your workplan prior to signing a funding agreement. In this example the first milestone report will be due on 31/07/2027. You will submit a report at the end of each milestone that an independent reviewer will read, and they will recommend release of the next instalment if progress has been satisfactory.</t>
    </r>
  </si>
  <si>
    <r>
      <rPr>
        <b/>
        <sz val="11"/>
        <rFont val="Calibri"/>
        <family val="2"/>
        <scheme val="minor"/>
      </rPr>
      <t>Tip: Describe how you will implement your activities.</t>
    </r>
    <r>
      <rPr>
        <sz val="11"/>
        <rFont val="Calibri"/>
        <family val="2"/>
        <scheme val="minor"/>
      </rPr>
      <t xml:space="preserve">  The Grants Management System (GMS) will allow up to 400 characters per activity, but you can use abbreviations if you need more space. You do not need to use connective words like 'the' or 'if'.
You can download a copy of your workplan in excel using the 'preview' button, and give collaborators read or edit access to your application.
</t>
    </r>
  </si>
  <si>
    <r>
      <rPr>
        <b/>
        <sz val="11"/>
        <rFont val="Calibri"/>
        <family val="2"/>
        <scheme val="minor"/>
      </rPr>
      <t>Tip:</t>
    </r>
    <r>
      <rPr>
        <sz val="11"/>
        <rFont val="Calibri"/>
        <family val="2"/>
        <scheme val="minor"/>
      </rPr>
      <t xml:space="preserve"> </t>
    </r>
    <r>
      <rPr>
        <b/>
        <sz val="11"/>
        <rFont val="Calibri"/>
        <family val="2"/>
        <scheme val="minor"/>
      </rPr>
      <t xml:space="preserve">Integrate information from the Project Rationale questions </t>
    </r>
    <r>
      <rPr>
        <sz val="11"/>
        <rFont val="Calibri"/>
        <family val="2"/>
        <scheme val="minor"/>
      </rPr>
      <t xml:space="preserve">into your workplan. Describe how you will implement the engagement strategies you identified, and communicate key information that will help others understand your project design.    
</t>
    </r>
    <r>
      <rPr>
        <b/>
        <sz val="11"/>
        <rFont val="Calibri"/>
        <family val="2"/>
        <scheme val="minor"/>
      </rPr>
      <t>Include field testing</t>
    </r>
    <r>
      <rPr>
        <sz val="11"/>
        <rFont val="Calibri"/>
        <family val="2"/>
        <scheme val="minor"/>
      </rPr>
      <t xml:space="preserve"> in milestone 1 and seek target audience feedback. Consider any social research you might need to to improve your understanding of the needs of your target audience, and what strategies will resonate with them. Include engaging, creative ideas for community engagement activities to generate interest. </t>
    </r>
  </si>
  <si>
    <r>
      <rPr>
        <b/>
        <sz val="11"/>
        <rFont val="Calibri"/>
        <family val="2"/>
        <scheme val="minor"/>
      </rPr>
      <t>Tip:</t>
    </r>
    <r>
      <rPr>
        <sz val="11"/>
        <rFont val="Calibri"/>
        <family val="2"/>
        <scheme val="minor"/>
      </rPr>
      <t xml:space="preserve"> </t>
    </r>
    <r>
      <rPr>
        <b/>
        <sz val="11"/>
        <rFont val="Calibri"/>
        <family val="2"/>
        <scheme val="minor"/>
      </rPr>
      <t>Integrate monitoring and evaluation strategies</t>
    </r>
    <r>
      <rPr>
        <sz val="11"/>
        <rFont val="Calibri"/>
        <family val="2"/>
        <scheme val="minor"/>
      </rPr>
      <t xml:space="preserve"> into your project activities. Show us how you will monitor your progress to ensure the project stays on track. This also tells us about the evidence we can expect to see provided with your milestone reports that will demonstrate the impact and progress of your work. </t>
    </r>
  </si>
  <si>
    <r>
      <t xml:space="preserve">Tip: For the purposes of the sample workplan, we have included only 5 activities for milestone 1. </t>
    </r>
    <r>
      <rPr>
        <b/>
        <sz val="11"/>
        <rFont val="Calibri"/>
        <family val="2"/>
        <scheme val="minor"/>
      </rPr>
      <t>A quality workplan will have at least 8 to 10 activities</t>
    </r>
    <r>
      <rPr>
        <sz val="11"/>
        <rFont val="Calibri"/>
        <family val="2"/>
        <scheme val="minor"/>
      </rPr>
      <t xml:space="preserve"> for each milestone. Activities should clearly demonstrate how you will implement the project concept you developed under 'Project rationale.' 
You will need to submit a report at the end of each milestone with evidence of the work completed. This will be independently reviewed prior to release of payment for the next milestone. 
Note that we have not entered any data for milestone 2 of this project  We have only set up 2 milestones to demonstrate key elements of a successful workplan.</t>
    </r>
  </si>
  <si>
    <r>
      <rPr>
        <b/>
        <sz val="11"/>
        <color theme="1"/>
        <rFont val="Calibri"/>
        <family val="2"/>
      </rPr>
      <t>Note -</t>
    </r>
    <r>
      <rPr>
        <sz val="11"/>
        <color theme="1"/>
        <rFont val="Calibri"/>
        <family val="2"/>
      </rPr>
      <t xml:space="preserve"> for the purposes of this example we skipped milestone 2. Tier 2 projects require at least 3 milestones over 3 years. Following completion of field testing and social research in milestone 1, education is reviewed, refined, upscaled and rolled out more broadly for the rest of the project.</t>
    </r>
  </si>
  <si>
    <r>
      <rPr>
        <b/>
        <sz val="11"/>
        <rFont val="Calibri"/>
        <family val="2"/>
        <scheme val="minor"/>
      </rPr>
      <t>Tip - Consider the 'legacy' of your project.</t>
    </r>
    <r>
      <rPr>
        <sz val="11"/>
        <rFont val="Calibri"/>
        <family val="2"/>
        <scheme val="minor"/>
      </rPr>
      <t xml:space="preserve"> What do your project partners need to keep building on project outcomes after the project concludes, and to continue community engagement? How will this project set you up for future success? 
Consider how resources you develop will be kept up to date after the project is finished. </t>
    </r>
  </si>
  <si>
    <r>
      <rPr>
        <b/>
        <sz val="11"/>
        <rFont val="Calibri"/>
        <family val="2"/>
        <scheme val="minor"/>
      </rPr>
      <t>Tip -</t>
    </r>
    <r>
      <rPr>
        <sz val="11"/>
        <rFont val="Calibri"/>
        <family val="2"/>
        <scheme val="minor"/>
      </rPr>
      <t xml:space="preserve"> </t>
    </r>
    <r>
      <rPr>
        <b/>
        <sz val="11"/>
        <rFont val="Calibri"/>
        <family val="2"/>
        <scheme val="minor"/>
      </rPr>
      <t>Integrate end of project evaluation</t>
    </r>
    <r>
      <rPr>
        <sz val="11"/>
        <rFont val="Calibri"/>
        <family val="2"/>
        <scheme val="minor"/>
      </rPr>
      <t xml:space="preserve"> into your plan, and gather data showing the extent to which you achieved your project outcomes. This includes demonstrating on-ground impacts of your work. 
Allow time for certification of grant expenditure. In this example the final report would be due by 31/07/29. YOu can always submit a report early if you finish early, but extensions will require you to seek a variation.</t>
    </r>
  </si>
  <si>
    <t>Note - 'Organisations collaborating' is a mandatory activity type to demonstrate who project partners are. This is important if you have any staff changes during the project.</t>
  </si>
  <si>
    <t>What behaviours/practices will change as a result of this project?</t>
  </si>
  <si>
    <t>Target audience and behaviour change actions' is a mandatory activity type to describe who will take action, and what behaviour change will look like. This will demonstrate how your project has been targeted, establishing a link between your education and a tangible environmental outcome. This should be an important focus for your milestone reports.</t>
  </si>
  <si>
    <t>External organisations actively collaborating (community, government or business)</t>
  </si>
  <si>
    <t xml:space="preserve">External organisations actively collaborating (community, government or business) </t>
  </si>
  <si>
    <t xml:space="preserve">DCCEEW, Forestland City Council, LLS, (selection of EOI's), 3x Bushcare and Landcare groups, TAFE students </t>
  </si>
  <si>
    <t>Seek EOIs for 20 new landholders to commence work in milestone 2. Work with collaborators to select and prioritise participants. Sign land management agreements. Map locations, set up photo points, gather soil samples and baseline data. (Council and TAFE students to help)</t>
  </si>
  <si>
    <t>DCCEEW, LLS, Forestland City Council, LLS 3x Bushcare and Landcare groups, TAFE</t>
  </si>
  <si>
    <t>GRANT: Project Officer costs factored in at activity 1. Soil biological analysis Uni Newcastle 25 samples @ $260 each ($6,500). Star pickets $1,150, materials for signage for 25 properties ($2,500) IN KIND:  landholder site preperation costs $500 each) DCCEEW use of drones, drone operator, time factored in to activity 1, along with TAFE student time)</t>
  </si>
  <si>
    <t>Try to avoid duplication. The new volunteers recruited have been counted in the target audience figures. These are the TAFE students and Landcare /Bushcare groups</t>
  </si>
  <si>
    <t xml:space="preserve">DCCEEW (2), Council (1), LLS (1), TAFE (1), </t>
  </si>
  <si>
    <r>
      <rPr>
        <b/>
        <sz val="11"/>
        <rFont val="Calibri"/>
        <family val="2"/>
        <scheme val="minor"/>
      </rPr>
      <t xml:space="preserve">Tip </t>
    </r>
    <r>
      <rPr>
        <sz val="11"/>
        <rFont val="Calibri"/>
        <family val="2"/>
        <scheme val="minor"/>
      </rPr>
      <t>- Start each milestone with the activity type 'Project management and delivery….' and calculate all the human resources you'll need to complete this milestone i.e., total grant funded and in-kind hours. This will help you with your budget.</t>
    </r>
  </si>
  <si>
    <t>(Aboriginal artist, IT consultantm, videographer, speakers, 2 Aboriginal Elders)</t>
  </si>
  <si>
    <t xml:space="preserve">(2 each from the 3 Landcare groups) </t>
  </si>
  <si>
    <t>1. Landholders in the 7 hectare target area (target 25), 2. new community volunteers (target 20)</t>
  </si>
  <si>
    <t>Tip - This is the 10 working bees plus the Festival</t>
  </si>
  <si>
    <t xml:space="preserve">We accept that some measures will only be estimates, and you can explain in milestone reports if estimates proved to be overly ambitious. </t>
  </si>
  <si>
    <t>Our targets in milestone 2 are 20 landholders and 15 new Landcare members recruited. These are our key measures as they directly relate to what we said in our Project Outcomes. Other volunteers are counted in Activity 1.</t>
  </si>
  <si>
    <t>Our targets in milestone 1 are 5 landholders and 5 new Landcare members recruited (and they will provide input to educational materials). These are our key measures as they directly relate to what we said in our Project Outcomes. Other volunteers are counted in Activity 1. (We could also have chosen an activity description of 'Events held' for the Taste the Rainforest event, to capture our target of 20 participants, but the target audience was more important)</t>
  </si>
  <si>
    <r>
      <rPr>
        <b/>
        <sz val="11"/>
        <rFont val="Calibri"/>
        <family val="2"/>
        <scheme val="minor"/>
      </rPr>
      <t xml:space="preserve">Tip </t>
    </r>
    <r>
      <rPr>
        <sz val="11"/>
        <rFont val="Calibri"/>
        <family val="2"/>
        <scheme val="minor"/>
      </rPr>
      <t xml:space="preserve">- Start all milestones with the activity type "Project management and delivery…." and calculate the human resources you'll need to complete this milestone. </t>
    </r>
  </si>
  <si>
    <r>
      <rPr>
        <b/>
        <sz val="11"/>
        <rFont val="Calibri"/>
        <family val="2"/>
        <scheme val="minor"/>
      </rPr>
      <t xml:space="preserve">Tip </t>
    </r>
    <r>
      <rPr>
        <sz val="11"/>
        <rFont val="Calibri"/>
        <family val="2"/>
        <scheme val="minor"/>
      </rPr>
      <t>- You can use the free text to describe how project collaborators will participate in the activity</t>
    </r>
  </si>
  <si>
    <r>
      <t xml:space="preserve">GRANT: Project officer costs for Milestone 1 ($70 per hour ) - 17 hrs/wk total 884 hrs $61,880, salary on-costs 26.5% (super, leave, payroll tax etc) total $16,398) </t>
    </r>
    <r>
      <rPr>
        <sz val="11"/>
        <color rgb="FFFF0000"/>
        <rFont val="Arial"/>
        <family val="2"/>
      </rPr>
      <t xml:space="preserve"> </t>
    </r>
    <r>
      <rPr>
        <sz val="11"/>
        <color theme="1"/>
        <rFont val="Arial"/>
        <family val="2"/>
      </rPr>
      <t>Recruitment advertising $500.</t>
    </r>
    <r>
      <rPr>
        <sz val="11"/>
        <color rgb="FFFF0000"/>
        <rFont val="Arial"/>
        <family val="2"/>
      </rPr>
      <t xml:space="preserve"> </t>
    </r>
    <r>
      <rPr>
        <sz val="11"/>
        <color theme="1"/>
        <rFont val="Arial"/>
        <family val="2"/>
      </rPr>
      <t>Elders x 2 $500 each IN KIND: DCCEEW 120 hrs @ average $80/hr, ($9,600) LLS 60 hrs ($4,800), Council 50 hrs @ average $70/hr ($3,500), 8 volunteers local Landcare and Bushcare groups 20 hrs @ $40 each ($6,400), 5 TAFE students 100 hrs @ $40/hr ($20,000)</t>
    </r>
  </si>
  <si>
    <t xml:space="preserve">GRANT: Proj Officer 17 hrs/pw, total 884 hrs @ 72 per hour (allowing for salary increases), total $63,648. Salary oncosts 26.5% ($16,866), IT contractor 60 hours @ $100/pr ($6,000)  IN KIND: DCCEEW 120 hrs @ average $80/hr, ($9,600) LLS 60 hrs ($4,800), Council 50 hrs @ average $70/hr ($3,500), </t>
  </si>
  <si>
    <t>GRANT: videographer $9,000 to help prepare 6 videos, catering $200, Project officer time factored in to activity 1. IN KIND: DCCEEW staff time factored in to Activity 1</t>
  </si>
  <si>
    <t xml:space="preserve">GRANT: Accountant for Independent certification of project expenditure $1,500. Project officer time milestone 2 activity 1. IN KIND: Forestland Council to provide drone images 25 properties
</t>
  </si>
  <si>
    <t>Note - Under this proposed budget, the final instalment of the grant will be $133,514. Use the 'preview' button if you wish to download and share a copy of your Workplan.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</si>
</sst>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_);[Red]\(&quot;$&quot;#,##0\)"/>
    <numFmt numFmtId="165" formatCode="d/mm/yyyy;@"/>
    <numFmt numFmtId="166" formatCode="&quot;$&quot;#,##0"/>
  </numFmts>
  <fonts count="3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tint="0.34998626667073579"/>
      <name val="Arial"/>
      <family val="2"/>
    </font>
    <font>
      <sz val="11"/>
      <color theme="1"/>
      <name val="Arial"/>
      <family val="2"/>
    </font>
    <font>
      <b/>
      <sz val="11"/>
      <color theme="1"/>
      <name val="Arial"/>
      <family val="2"/>
    </font>
    <font>
      <sz val="11"/>
      <color theme="1"/>
      <name val="Calibri"/>
      <family val="2"/>
      <scheme val="minor"/>
    </font>
    <font>
      <b/>
      <sz val="13"/>
      <name val="Arial"/>
      <family val="2"/>
    </font>
    <font>
      <b/>
      <sz val="18"/>
      <color theme="0"/>
      <name val="Arial"/>
      <family val="2"/>
    </font>
    <font>
      <b/>
      <i/>
      <sz val="11"/>
      <color theme="4" tint="-0.249977111117893"/>
      <name val="Calibri"/>
      <family val="2"/>
      <scheme val="minor"/>
    </font>
    <font>
      <sz val="11"/>
      <color rgb="FFFF0000"/>
      <name val="Calibri"/>
      <family val="2"/>
      <scheme val="minor"/>
    </font>
    <font>
      <b/>
      <i/>
      <sz val="11"/>
      <name val="Calibri"/>
      <family val="2"/>
      <scheme val="minor"/>
    </font>
    <font>
      <b/>
      <sz val="14"/>
      <name val="Calibri"/>
      <family val="2"/>
      <scheme val="minor"/>
    </font>
    <font>
      <b/>
      <sz val="11"/>
      <color rgb="FFFF0000"/>
      <name val="Arial"/>
      <family val="2"/>
    </font>
    <font>
      <sz val="11"/>
      <color rgb="FFFF0000"/>
      <name val="Arial"/>
      <family val="2"/>
    </font>
    <font>
      <b/>
      <i/>
      <sz val="11"/>
      <color rgb="FFFF0000"/>
      <name val="Calibri"/>
      <family val="2"/>
      <scheme val="minor"/>
    </font>
    <font>
      <sz val="11"/>
      <name val="Arial"/>
      <family val="2"/>
    </font>
    <font>
      <sz val="11"/>
      <name val="Calibri"/>
      <family val="2"/>
      <scheme val="minor"/>
    </font>
    <font>
      <b/>
      <sz val="9"/>
      <color theme="1"/>
      <name val="Arial"/>
      <family val="2"/>
    </font>
    <font>
      <sz val="12"/>
      <name val="Calibri"/>
      <family val="2"/>
      <scheme val="minor"/>
    </font>
    <font>
      <b/>
      <sz val="11"/>
      <color theme="0"/>
      <name val="Calibri"/>
      <family val="2"/>
      <scheme val="minor"/>
    </font>
    <font>
      <b/>
      <sz val="11"/>
      <name val="Calibri"/>
      <family val="2"/>
      <scheme val="minor"/>
    </font>
    <font>
      <b/>
      <sz val="18"/>
      <name val="Arial"/>
      <family val="2"/>
    </font>
    <font>
      <b/>
      <sz val="13"/>
      <color theme="0"/>
      <name val="Arial"/>
      <family val="2"/>
    </font>
    <font>
      <sz val="11"/>
      <name val="Calibri"/>
      <family val="2"/>
    </font>
    <font>
      <b/>
      <sz val="11"/>
      <name val="Calibri"/>
      <family val="2"/>
    </font>
    <font>
      <sz val="11"/>
      <color theme="1"/>
      <name val="Calibri"/>
      <family val="2"/>
    </font>
    <font>
      <b/>
      <sz val="11"/>
      <color theme="1"/>
      <name val="Calibri"/>
      <family val="2"/>
    </font>
  </fonts>
  <fills count="10">
    <fill>
      <patternFill patternType="none"/>
    </fill>
    <fill>
      <patternFill patternType="gray125"/>
    </fill>
    <fill>
      <patternFill patternType="solid">
        <fgColor rgb="FF4C6D41"/>
        <bgColor indexed="64"/>
      </patternFill>
    </fill>
    <fill>
      <patternFill patternType="solid">
        <fgColor theme="9" tint="0.3999450666829432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B3EFF9"/>
        <bgColor indexed="64"/>
      </patternFill>
    </fill>
    <fill>
      <patternFill patternType="solid">
        <fgColor theme="4" tint="-0.499984740745262"/>
        <bgColor indexed="64"/>
      </patternFill>
    </fill>
    <fill>
      <patternFill patternType="solid">
        <fgColor rgb="FF1E91FA"/>
        <bgColor indexed="64"/>
      </patternFill>
    </fill>
  </fills>
  <borders count="13">
    <border>
      <left/>
      <right/>
      <top/>
      <bottom/>
      <diagonal/>
    </border>
    <border>
      <left/>
      <right/>
      <top/>
      <bottom style="thick">
        <color rgb="FF767171"/>
      </bottom>
      <diagonal/>
    </border>
    <border>
      <left/>
      <right/>
      <top style="thick">
        <color rgb="FF76717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auto="1"/>
      </bottom>
      <diagonal/>
    </border>
    <border>
      <left/>
      <right/>
      <top/>
      <bottom style="thin">
        <color indexed="64"/>
      </bottom>
      <diagonal/>
    </border>
  </borders>
  <cellStyleXfs count="4">
    <xf numFmtId="0" fontId="0" fillId="0" borderId="0"/>
    <xf numFmtId="0" fontId="13" fillId="2" borderId="0" applyNumberFormat="0" applyProtection="0">
      <alignment horizontal="left" vertical="center"/>
    </xf>
    <xf numFmtId="0" fontId="12" fillId="3" borderId="0" applyNumberFormat="0" applyProtection="0">
      <alignment horizontal="left" vertical="center"/>
    </xf>
    <xf numFmtId="0" fontId="8" fillId="0" borderId="0" applyNumberFormat="0" applyAlignment="0" applyProtection="0"/>
  </cellStyleXfs>
  <cellXfs count="80">
    <xf numFmtId="0" fontId="0" fillId="0" borderId="0" xfId="0"/>
    <xf numFmtId="0" fontId="11" fillId="0" borderId="0" xfId="0" applyFont="1"/>
    <xf numFmtId="0" fontId="8" fillId="0" borderId="0" xfId="3" applyAlignment="1">
      <alignment wrapText="1"/>
    </xf>
    <xf numFmtId="0" fontId="11" fillId="0" borderId="0" xfId="0" applyFont="1" applyAlignment="1">
      <alignment wrapText="1"/>
    </xf>
    <xf numFmtId="0" fontId="10" fillId="0" borderId="0" xfId="0" applyFont="1" applyAlignment="1">
      <alignment horizontal="right" vertical="center" wrapText="1"/>
    </xf>
    <xf numFmtId="0" fontId="9" fillId="0" borderId="0" xfId="0" applyFont="1" applyAlignment="1">
      <alignment wrapText="1"/>
    </xf>
    <xf numFmtId="166" fontId="9" fillId="0" borderId="0" xfId="0" applyNumberFormat="1" applyFont="1" applyAlignment="1">
      <alignment wrapText="1"/>
    </xf>
    <xf numFmtId="0" fontId="11" fillId="0" borderId="1" xfId="0" applyFont="1" applyBorder="1" applyAlignment="1">
      <alignment wrapText="1"/>
    </xf>
    <xf numFmtId="0" fontId="8" fillId="0" borderId="1" xfId="3" applyBorder="1" applyAlignment="1">
      <alignment horizontal="right" wrapText="1"/>
    </xf>
    <xf numFmtId="166" fontId="10" fillId="0" borderId="1" xfId="0" applyNumberFormat="1" applyFont="1" applyBorder="1" applyAlignment="1">
      <alignment wrapText="1"/>
    </xf>
    <xf numFmtId="0" fontId="7" fillId="0" borderId="0" xfId="0" applyFont="1" applyAlignment="1">
      <alignment horizontal="right" wrapText="1"/>
    </xf>
    <xf numFmtId="166" fontId="7" fillId="0" borderId="2" xfId="0" applyNumberFormat="1" applyFont="1" applyBorder="1" applyAlignment="1">
      <alignment wrapText="1"/>
    </xf>
    <xf numFmtId="0" fontId="9" fillId="0" borderId="0" xfId="0" applyFont="1" applyAlignment="1">
      <alignment horizontal="left" vertical="top" wrapText="1"/>
    </xf>
    <xf numFmtId="1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0" fontId="9" fillId="0" borderId="0" xfId="0" applyFont="1" applyAlignment="1">
      <alignment horizontal="left" vertical="center" wrapText="1"/>
    </xf>
    <xf numFmtId="164" fontId="7" fillId="0" borderId="2" xfId="0" applyNumberFormat="1" applyFont="1" applyBorder="1" applyAlignment="1">
      <alignment wrapText="1"/>
    </xf>
    <xf numFmtId="0" fontId="0" fillId="0" borderId="0" xfId="0" applyAlignment="1">
      <alignment wrapText="1"/>
    </xf>
    <xf numFmtId="0" fontId="11" fillId="0" borderId="0" xfId="0" applyFont="1" applyAlignment="1">
      <alignment horizontal="center"/>
    </xf>
    <xf numFmtId="0" fontId="16" fillId="6" borderId="0" xfId="0" applyFont="1" applyFill="1" applyAlignment="1">
      <alignment horizontal="left" vertical="center" wrapText="1"/>
    </xf>
    <xf numFmtId="0" fontId="11" fillId="6" borderId="0" xfId="0" applyFont="1" applyFill="1" applyAlignment="1">
      <alignment wrapText="1"/>
    </xf>
    <xf numFmtId="0" fontId="15" fillId="0" borderId="0" xfId="0" applyFont="1" applyAlignment="1">
      <alignment wrapText="1"/>
    </xf>
    <xf numFmtId="0" fontId="18" fillId="0" borderId="0" xfId="0" applyFont="1" applyAlignment="1">
      <alignment horizontal="right" vertical="center" wrapText="1"/>
    </xf>
    <xf numFmtId="0" fontId="15" fillId="0" borderId="0" xfId="0" applyFont="1"/>
    <xf numFmtId="0" fontId="18" fillId="0" borderId="0" xfId="3" applyFont="1" applyAlignment="1">
      <alignment wrapText="1"/>
    </xf>
    <xf numFmtId="0" fontId="19" fillId="0" borderId="0" xfId="0" applyFont="1" applyAlignment="1">
      <alignment wrapText="1"/>
    </xf>
    <xf numFmtId="166" fontId="19" fillId="0" borderId="0" xfId="0" applyNumberFormat="1" applyFont="1" applyAlignment="1">
      <alignment wrapText="1"/>
    </xf>
    <xf numFmtId="0" fontId="15" fillId="0" borderId="1" xfId="0" applyFont="1" applyBorder="1" applyAlignment="1">
      <alignment wrapText="1"/>
    </xf>
    <xf numFmtId="0" fontId="18" fillId="0" borderId="1" xfId="3" applyFont="1" applyBorder="1" applyAlignment="1">
      <alignment horizontal="right" wrapText="1"/>
    </xf>
    <xf numFmtId="166" fontId="18" fillId="0" borderId="1" xfId="0" applyNumberFormat="1" applyFont="1" applyBorder="1" applyAlignment="1">
      <alignment wrapText="1"/>
    </xf>
    <xf numFmtId="0" fontId="6" fillId="0" borderId="0" xfId="0" applyFont="1" applyAlignment="1">
      <alignment wrapText="1"/>
    </xf>
    <xf numFmtId="0" fontId="21" fillId="0" borderId="0" xfId="0" applyFont="1" applyAlignment="1">
      <alignment horizontal="left" vertical="top" wrapText="1"/>
    </xf>
    <xf numFmtId="0" fontId="22" fillId="0" borderId="0" xfId="0" applyFont="1" applyAlignment="1">
      <alignment wrapText="1"/>
    </xf>
    <xf numFmtId="0" fontId="11" fillId="0" borderId="0" xfId="0" applyFont="1" applyAlignment="1">
      <alignment horizontal="left" wrapText="1"/>
    </xf>
    <xf numFmtId="0" fontId="23" fillId="0" borderId="0" xfId="0" applyFont="1" applyAlignment="1">
      <alignment wrapText="1"/>
    </xf>
    <xf numFmtId="0" fontId="22" fillId="0" borderId="0" xfId="0" applyFont="1" applyAlignment="1">
      <alignment horizontal="left" wrapText="1"/>
    </xf>
    <xf numFmtId="0" fontId="5" fillId="0" borderId="0" xfId="0" applyFont="1" applyAlignment="1">
      <alignment wrapText="1"/>
    </xf>
    <xf numFmtId="0" fontId="11" fillId="6" borderId="0" xfId="0" applyFont="1" applyFill="1"/>
    <xf numFmtId="0" fontId="15" fillId="7" borderId="0" xfId="0" applyFont="1" applyFill="1" applyAlignment="1">
      <alignment wrapText="1"/>
    </xf>
    <xf numFmtId="0" fontId="4" fillId="7" borderId="0" xfId="0" applyFont="1" applyFill="1" applyAlignment="1">
      <alignment horizontal="left" vertical="top" wrapText="1"/>
    </xf>
    <xf numFmtId="0" fontId="28" fillId="8" borderId="0" xfId="2" applyFont="1" applyFill="1">
      <alignment horizontal="left" vertical="center"/>
    </xf>
    <xf numFmtId="0" fontId="12" fillId="8" borderId="0" xfId="2" applyFill="1">
      <alignment horizontal="left" vertical="center"/>
    </xf>
    <xf numFmtId="0" fontId="25" fillId="8" borderId="0" xfId="2" applyFont="1" applyFill="1" applyAlignment="1">
      <alignment vertical="center"/>
    </xf>
    <xf numFmtId="0" fontId="25" fillId="8" borderId="0" xfId="2" applyFont="1" applyFill="1" applyAlignment="1">
      <alignment vertical="center" wrapText="1"/>
    </xf>
    <xf numFmtId="0" fontId="27" fillId="9" borderId="0" xfId="1" applyFont="1" applyFill="1">
      <alignment horizontal="left" vertical="center"/>
    </xf>
    <xf numFmtId="0" fontId="27" fillId="9" borderId="0" xfId="1" applyFont="1" applyFill="1" applyAlignment="1">
      <alignment horizontal="left" vertical="center" wrapText="1"/>
    </xf>
    <xf numFmtId="0" fontId="27" fillId="9" borderId="0" xfId="1" applyFont="1" applyFill="1" applyAlignment="1">
      <alignment horizontal="right" vertical="center"/>
    </xf>
    <xf numFmtId="0" fontId="3" fillId="0" borderId="0" xfId="0" applyFont="1" applyAlignment="1">
      <alignment wrapText="1"/>
    </xf>
    <xf numFmtId="0" fontId="3" fillId="0" borderId="0" xfId="0" applyFont="1" applyAlignment="1">
      <alignment horizontal="left" wrapText="1"/>
    </xf>
    <xf numFmtId="0" fontId="10" fillId="6" borderId="0" xfId="0" applyFont="1" applyFill="1" applyAlignment="1">
      <alignment horizontal="right" vertical="center" wrapText="1"/>
    </xf>
    <xf numFmtId="0" fontId="9" fillId="6" borderId="0" xfId="0" applyFont="1" applyFill="1" applyAlignment="1">
      <alignment horizontal="left" vertical="top" wrapText="1"/>
    </xf>
    <xf numFmtId="0" fontId="2" fillId="0" borderId="0" xfId="0" applyFont="1" applyAlignment="1">
      <alignment wrapText="1"/>
    </xf>
    <xf numFmtId="0" fontId="2" fillId="7" borderId="0" xfId="0" applyFont="1" applyFill="1" applyAlignment="1">
      <alignment wrapText="1"/>
    </xf>
    <xf numFmtId="0" fontId="1" fillId="0" borderId="0" xfId="0" applyFont="1" applyAlignment="1">
      <alignment wrapText="1"/>
    </xf>
    <xf numFmtId="0" fontId="1" fillId="7" borderId="0" xfId="0" quotePrefix="1" applyFont="1" applyFill="1" applyAlignment="1">
      <alignment horizontal="left" vertical="top" wrapText="1"/>
    </xf>
    <xf numFmtId="0" fontId="1" fillId="0" borderId="0" xfId="0" applyFont="1" applyAlignment="1">
      <alignment horizontal="left" wrapText="1"/>
    </xf>
    <xf numFmtId="14" fontId="22" fillId="7" borderId="0" xfId="0" applyNumberFormat="1" applyFont="1" applyFill="1" applyAlignment="1">
      <alignment horizontal="left" vertical="top" wrapText="1"/>
    </xf>
    <xf numFmtId="0" fontId="1" fillId="7" borderId="0" xfId="0" applyFont="1" applyFill="1" applyAlignment="1">
      <alignment horizontal="left" vertical="top" wrapText="1"/>
    </xf>
    <xf numFmtId="0" fontId="1" fillId="7" borderId="0" xfId="0" applyFont="1" applyFill="1" applyAlignment="1">
      <alignment horizontal="left" vertical="top"/>
    </xf>
    <xf numFmtId="0" fontId="1" fillId="7" borderId="0" xfId="0" quotePrefix="1" applyFont="1" applyFill="1" applyAlignment="1">
      <alignment horizontal="left" vertical="top" wrapText="1"/>
    </xf>
    <xf numFmtId="0" fontId="4" fillId="7" borderId="0" xfId="0" quotePrefix="1" applyFont="1" applyFill="1" applyAlignment="1">
      <alignment horizontal="left" vertical="top" wrapText="1"/>
    </xf>
    <xf numFmtId="166" fontId="31" fillId="7" borderId="0" xfId="0" applyNumberFormat="1" applyFont="1" applyFill="1" applyAlignment="1">
      <alignment horizontal="left" vertical="top" wrapText="1"/>
    </xf>
    <xf numFmtId="0" fontId="17" fillId="7" borderId="0" xfId="0" applyFont="1" applyFill="1" applyAlignment="1">
      <alignment horizontal="left" wrapText="1"/>
    </xf>
    <xf numFmtId="0" fontId="29" fillId="7" borderId="0" xfId="0" applyFont="1" applyFill="1" applyAlignment="1">
      <alignment horizontal="left" vertical="top" wrapText="1"/>
    </xf>
    <xf numFmtId="14" fontId="22" fillId="7" borderId="0" xfId="0" applyNumberFormat="1" applyFont="1" applyFill="1" applyAlignment="1">
      <alignment vertical="top" wrapText="1"/>
    </xf>
    <xf numFmtId="0" fontId="14" fillId="4" borderId="0" xfId="0" applyFont="1" applyFill="1" applyAlignment="1">
      <alignment horizontal="left" vertical="center" wrapText="1"/>
    </xf>
    <xf numFmtId="0" fontId="22" fillId="7" borderId="0" xfId="0" quotePrefix="1" applyFont="1" applyFill="1" applyAlignment="1">
      <alignment vertical="top" wrapText="1"/>
    </xf>
    <xf numFmtId="0" fontId="22" fillId="7" borderId="0" xfId="0" applyFont="1" applyFill="1" applyAlignment="1">
      <alignment vertical="top" wrapText="1"/>
    </xf>
    <xf numFmtId="0" fontId="22" fillId="7" borderId="0" xfId="0" applyFont="1" applyFill="1" applyAlignment="1">
      <alignment horizontal="left" vertical="top" wrapText="1"/>
    </xf>
    <xf numFmtId="0" fontId="20" fillId="5" borderId="0" xfId="0" applyFont="1" applyFill="1" applyAlignment="1">
      <alignment horizontal="left" vertical="center" wrapText="1"/>
    </xf>
    <xf numFmtId="0" fontId="22" fillId="7" borderId="4" xfId="0" applyFont="1" applyFill="1" applyBorder="1" applyAlignment="1">
      <alignment horizontal="left" vertical="top" wrapText="1"/>
    </xf>
    <xf numFmtId="0" fontId="22" fillId="7" borderId="9" xfId="0" applyFont="1" applyFill="1" applyBorder="1" applyAlignment="1">
      <alignment horizontal="left" vertical="top" wrapText="1"/>
    </xf>
    <xf numFmtId="0" fontId="22" fillId="7" borderId="6" xfId="0" applyFont="1" applyFill="1" applyBorder="1" applyAlignment="1">
      <alignment horizontal="left" vertical="top" wrapText="1"/>
    </xf>
    <xf numFmtId="0" fontId="22" fillId="7" borderId="10" xfId="0" applyFont="1" applyFill="1" applyBorder="1" applyAlignment="1">
      <alignment horizontal="left" vertical="top" wrapText="1"/>
    </xf>
    <xf numFmtId="0" fontId="22" fillId="7" borderId="8" xfId="0" applyFont="1" applyFill="1" applyBorder="1" applyAlignment="1">
      <alignment horizontal="left" vertical="top" wrapText="1"/>
    </xf>
    <xf numFmtId="0" fontId="22" fillId="7" borderId="11" xfId="0" applyFont="1" applyFill="1" applyBorder="1" applyAlignment="1">
      <alignment horizontal="left" vertical="top" wrapText="1"/>
    </xf>
    <xf numFmtId="0" fontId="25" fillId="8" borderId="12" xfId="2" applyFont="1" applyFill="1" applyBorder="1" applyAlignment="1">
      <alignment vertical="top" wrapText="1"/>
    </xf>
    <xf numFmtId="0" fontId="22" fillId="7" borderId="3" xfId="0" applyFont="1" applyFill="1" applyBorder="1" applyAlignment="1">
      <alignment horizontal="left" vertical="top" wrapText="1"/>
    </xf>
    <xf numFmtId="0" fontId="22" fillId="7" borderId="5" xfId="0" applyFont="1" applyFill="1" applyBorder="1" applyAlignment="1">
      <alignment horizontal="left" vertical="top" wrapText="1"/>
    </xf>
    <xf numFmtId="0" fontId="22" fillId="7" borderId="7" xfId="0" applyFont="1" applyFill="1" applyBorder="1" applyAlignment="1">
      <alignment horizontal="left" vertical="top" wrapText="1"/>
    </xf>
  </cellXfs>
  <cellStyles count="4">
    <cellStyle name="Heading 1" xfId="1" builtinId="16"/>
    <cellStyle name="Heading 2" xfId="2" builtinId="17"/>
    <cellStyle name="Heading 3" xfId="3" builtinId="18"/>
    <cellStyle name="Normal" xfId="0" builtinId="0"/>
  </cellStyles>
  <dxfs count="0"/>
  <tableStyles count="1" defaultTableStyle="TableStyleMedium2" defaultPivotStyle="PivotStyleLight16">
    <tableStyle name="Invisible" pivot="0" table="0" count="0" xr9:uid="{4AE944A4-8B40-4593-AFFE-AC23F6408B61}"/>
  </tableStyles>
  <colors>
    <mruColors>
      <color rgb="FFB3EFF9"/>
      <color rgb="FF1E91FA"/>
      <color rgb="FF19C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14942</xdr:colOff>
      <xdr:row>0</xdr:row>
      <xdr:rowOff>261471</xdr:rowOff>
    </xdr:from>
    <xdr:to>
      <xdr:col>0</xdr:col>
      <xdr:colOff>751594</xdr:colOff>
      <xdr:row>0</xdr:row>
      <xdr:rowOff>1045883</xdr:rowOff>
    </xdr:to>
    <xdr:pic>
      <xdr:nvPicPr>
        <xdr:cNvPr id="2" name="Picture 1">
          <a:extLst>
            <a:ext uri="{FF2B5EF4-FFF2-40B4-BE49-F238E27FC236}">
              <a16:creationId xmlns:a16="http://schemas.microsoft.com/office/drawing/2014/main" id="{47D1D5AA-0003-5DE8-83A2-468F0B987B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42" y="261471"/>
          <a:ext cx="736652" cy="784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C06D-B151-4478-9445-F99511970916}">
  <sheetPr>
    <pageSetUpPr fitToPage="1"/>
  </sheetPr>
  <dimension ref="A1:M193"/>
  <sheetViews>
    <sheetView tabSelected="1" topLeftCell="A3" zoomScale="85" zoomScaleNormal="85" zoomScalePageLayoutView="55" workbookViewId="0">
      <selection activeCell="B1" sqref="B1:G1"/>
    </sheetView>
  </sheetViews>
  <sheetFormatPr defaultColWidth="9.1796875" defaultRowHeight="15" customHeight="1" x14ac:dyDescent="0.35"/>
  <cols>
    <col min="1" max="1" width="11.7265625" style="1" customWidth="1"/>
    <col min="2" max="2" width="21.81640625" style="3" customWidth="1"/>
    <col min="3" max="3" width="55.81640625" style="1" customWidth="1"/>
    <col min="4" max="4" width="50" style="1" customWidth="1"/>
    <col min="5" max="5" width="24.6328125" style="1" customWidth="1"/>
    <col min="6" max="6" width="20.6328125" style="1" customWidth="1"/>
    <col min="7" max="7" width="10.6328125" style="1" customWidth="1"/>
    <col min="8" max="8" width="20.6328125" style="1" customWidth="1"/>
    <col min="9" max="14" width="9.1796875" style="1" customWidth="1"/>
    <col min="15" max="16384" width="9.1796875" style="1"/>
  </cols>
  <sheetData>
    <row r="1" spans="1:13" ht="103.5" customHeight="1" x14ac:dyDescent="0.45">
      <c r="A1"/>
      <c r="B1" s="62" t="s">
        <v>147</v>
      </c>
      <c r="C1" s="62"/>
      <c r="D1" s="62"/>
      <c r="E1" s="62"/>
      <c r="F1" s="62"/>
      <c r="G1" s="62"/>
    </row>
    <row r="3" spans="1:13" ht="23" x14ac:dyDescent="0.35">
      <c r="A3" s="44" t="s">
        <v>0</v>
      </c>
      <c r="B3" s="45"/>
      <c r="C3" s="44" t="s">
        <v>92</v>
      </c>
      <c r="D3" s="44" t="s">
        <v>143</v>
      </c>
      <c r="E3" s="46" t="s">
        <v>93</v>
      </c>
      <c r="F3" s="44" t="s">
        <v>77</v>
      </c>
      <c r="G3" s="44"/>
      <c r="H3" s="44"/>
      <c r="I3" s="44"/>
      <c r="J3" s="44"/>
      <c r="K3" s="44"/>
      <c r="L3" s="44"/>
      <c r="M3" s="44"/>
    </row>
    <row r="4" spans="1:13" ht="15" customHeight="1" x14ac:dyDescent="0.35">
      <c r="B4" s="1"/>
    </row>
    <row r="5" spans="1:13" ht="16.5" x14ac:dyDescent="0.35">
      <c r="A5" s="40" t="s">
        <v>94</v>
      </c>
      <c r="B5" s="41"/>
      <c r="C5" s="41"/>
      <c r="D5" s="41"/>
      <c r="E5" s="41"/>
      <c r="F5" s="41"/>
      <c r="G5" s="41"/>
      <c r="H5" s="41"/>
      <c r="I5" s="41"/>
      <c r="J5" s="41"/>
      <c r="K5" s="41"/>
      <c r="L5" s="41"/>
      <c r="M5" s="41"/>
    </row>
    <row r="6" spans="1:13" s="3" customFormat="1" ht="14.5" x14ac:dyDescent="0.35">
      <c r="A6" s="2" t="s">
        <v>1</v>
      </c>
      <c r="B6" s="2" t="s">
        <v>41</v>
      </c>
      <c r="C6" s="2" t="s">
        <v>42</v>
      </c>
    </row>
    <row r="7" spans="1:13" s="3" customFormat="1" ht="107" customHeight="1" x14ac:dyDescent="0.35">
      <c r="A7" s="4" t="s">
        <v>12</v>
      </c>
      <c r="B7" s="12" t="s">
        <v>98</v>
      </c>
      <c r="C7" s="12" t="s">
        <v>101</v>
      </c>
      <c r="D7" s="63" t="s">
        <v>154</v>
      </c>
      <c r="E7" s="63"/>
      <c r="F7" s="63"/>
      <c r="G7" s="63"/>
    </row>
    <row r="8" spans="1:13" s="3" customFormat="1" ht="101.5" customHeight="1" x14ac:dyDescent="0.35">
      <c r="A8" s="4" t="s">
        <v>14</v>
      </c>
      <c r="B8" s="12" t="s">
        <v>99</v>
      </c>
      <c r="C8" s="12" t="s">
        <v>102</v>
      </c>
      <c r="D8" s="63" t="s">
        <v>105</v>
      </c>
      <c r="E8" s="63"/>
      <c r="F8" s="63"/>
      <c r="G8" s="63"/>
    </row>
    <row r="9" spans="1:13" ht="16.5" x14ac:dyDescent="0.35">
      <c r="A9" s="40" t="s">
        <v>95</v>
      </c>
      <c r="B9" s="41"/>
      <c r="C9" s="41"/>
      <c r="D9" s="41"/>
      <c r="E9" s="41"/>
      <c r="F9" s="41"/>
      <c r="G9" s="41"/>
      <c r="H9" s="41"/>
      <c r="I9" s="41"/>
      <c r="J9" s="41"/>
      <c r="K9" s="41"/>
      <c r="L9" s="41"/>
      <c r="M9" s="41"/>
    </row>
    <row r="10" spans="1:13" s="2" customFormat="1" ht="14" x14ac:dyDescent="0.3">
      <c r="A10" s="2" t="s">
        <v>1</v>
      </c>
      <c r="B10" s="2" t="s">
        <v>2</v>
      </c>
      <c r="D10" s="2" t="s">
        <v>3</v>
      </c>
      <c r="E10" s="2" t="s">
        <v>4</v>
      </c>
    </row>
    <row r="11" spans="1:13" s="3" customFormat="1" ht="30.5" customHeight="1" x14ac:dyDescent="0.35">
      <c r="A11" s="4" t="s">
        <v>12</v>
      </c>
      <c r="B11" s="12" t="s">
        <v>84</v>
      </c>
      <c r="C11" s="13"/>
      <c r="D11" s="13">
        <v>46235</v>
      </c>
      <c r="E11" s="14">
        <v>46599</v>
      </c>
    </row>
    <row r="12" spans="1:13" s="3" customFormat="1" ht="62.5" customHeight="1" x14ac:dyDescent="0.35">
      <c r="A12" s="4"/>
      <c r="B12" s="12"/>
      <c r="C12" s="13"/>
      <c r="D12" s="56" t="s">
        <v>155</v>
      </c>
      <c r="E12" s="56"/>
      <c r="F12" s="56"/>
      <c r="G12" s="56"/>
    </row>
    <row r="13" spans="1:13" s="3" customFormat="1" ht="32.5" customHeight="1" x14ac:dyDescent="0.35">
      <c r="A13" s="4"/>
      <c r="B13" s="12"/>
      <c r="C13" s="13"/>
      <c r="D13" s="56" t="s">
        <v>106</v>
      </c>
      <c r="E13" s="56"/>
      <c r="F13" s="56"/>
      <c r="G13" s="56"/>
    </row>
    <row r="14" spans="1:13" s="3" customFormat="1" ht="14" customHeight="1" x14ac:dyDescent="0.35">
      <c r="B14" s="2" t="s">
        <v>1</v>
      </c>
      <c r="C14" s="2" t="s">
        <v>5</v>
      </c>
      <c r="D14" s="2"/>
      <c r="E14" s="2"/>
    </row>
    <row r="15" spans="1:13" s="3" customFormat="1" ht="86" customHeight="1" x14ac:dyDescent="0.35">
      <c r="B15" s="4" t="s">
        <v>12</v>
      </c>
      <c r="C15" s="12" t="s">
        <v>133</v>
      </c>
      <c r="D15" s="56" t="s">
        <v>148</v>
      </c>
      <c r="E15" s="56"/>
      <c r="F15" s="56"/>
      <c r="G15" s="56"/>
      <c r="H15" s="19"/>
      <c r="I15" s="19"/>
    </row>
    <row r="16" spans="1:13" s="3" customFormat="1" ht="101.5" customHeight="1" x14ac:dyDescent="0.35">
      <c r="B16" s="4">
        <v>2</v>
      </c>
      <c r="C16" s="12" t="s">
        <v>132</v>
      </c>
      <c r="D16" s="56" t="s">
        <v>156</v>
      </c>
      <c r="E16" s="56"/>
      <c r="F16" s="56"/>
      <c r="G16" s="56"/>
      <c r="H16" s="19"/>
      <c r="I16" s="19"/>
    </row>
    <row r="17" spans="1:13" s="3" customFormat="1" ht="94" customHeight="1" x14ac:dyDescent="0.35">
      <c r="B17" s="4">
        <v>3</v>
      </c>
      <c r="C17" s="12" t="s">
        <v>103</v>
      </c>
      <c r="D17" s="56" t="s">
        <v>157</v>
      </c>
      <c r="E17" s="56"/>
      <c r="F17" s="56"/>
      <c r="G17" s="56"/>
      <c r="H17" s="20"/>
    </row>
    <row r="18" spans="1:13" s="3" customFormat="1" ht="78.5" customHeight="1" x14ac:dyDescent="0.35">
      <c r="B18" s="4">
        <v>4</v>
      </c>
      <c r="C18" s="12" t="s">
        <v>118</v>
      </c>
      <c r="D18" s="64" t="s">
        <v>158</v>
      </c>
      <c r="E18" s="64"/>
      <c r="F18" s="64"/>
      <c r="G18" s="64"/>
      <c r="H18" s="20"/>
    </row>
    <row r="19" spans="1:13" s="3" customFormat="1" ht="80.5" customHeight="1" x14ac:dyDescent="0.35">
      <c r="B19" s="4">
        <v>5</v>
      </c>
      <c r="C19" s="12" t="s">
        <v>169</v>
      </c>
      <c r="D19" s="56" t="s">
        <v>107</v>
      </c>
      <c r="E19" s="56"/>
      <c r="F19" s="56"/>
      <c r="G19" s="56"/>
    </row>
    <row r="20" spans="1:13" s="3" customFormat="1" ht="96" customHeight="1" x14ac:dyDescent="0.35">
      <c r="A20" s="56" t="s">
        <v>159</v>
      </c>
      <c r="B20" s="56"/>
      <c r="C20" s="56"/>
      <c r="D20" s="56"/>
      <c r="E20" s="56"/>
      <c r="F20" s="56"/>
      <c r="G20" s="56"/>
    </row>
    <row r="21" spans="1:13" s="3" customFormat="1" ht="14.5" x14ac:dyDescent="0.35">
      <c r="B21" s="4"/>
      <c r="C21" s="12"/>
      <c r="D21" s="13"/>
      <c r="E21" s="13"/>
      <c r="F21" s="13"/>
    </row>
    <row r="22" spans="1:13" s="3" customFormat="1" ht="28" customHeight="1" x14ac:dyDescent="0.35">
      <c r="A22" s="4">
        <v>3</v>
      </c>
      <c r="B22" s="12" t="s">
        <v>85</v>
      </c>
      <c r="C22" s="13"/>
      <c r="D22" s="13" t="s">
        <v>144</v>
      </c>
      <c r="E22" s="14">
        <v>47330</v>
      </c>
      <c r="F22" s="13"/>
      <c r="G22" s="13"/>
      <c r="H22" s="13"/>
      <c r="I22" s="13"/>
    </row>
    <row r="23" spans="1:13" s="3" customFormat="1" ht="21.75" customHeight="1" x14ac:dyDescent="0.35">
      <c r="A23" s="6"/>
      <c r="B23" s="2" t="s">
        <v>1</v>
      </c>
      <c r="C23" s="2" t="s">
        <v>5</v>
      </c>
      <c r="D23" s="2" t="s">
        <v>3</v>
      </c>
      <c r="E23" s="2" t="s">
        <v>4</v>
      </c>
      <c r="F23" s="13"/>
      <c r="G23" s="13"/>
      <c r="H23" s="13"/>
      <c r="I23" s="13"/>
    </row>
    <row r="24" spans="1:13" s="3" customFormat="1" ht="78.5" customHeight="1" x14ac:dyDescent="0.35">
      <c r="A24" s="6"/>
      <c r="B24" s="4" t="s">
        <v>12</v>
      </c>
      <c r="C24" s="12" t="s">
        <v>121</v>
      </c>
      <c r="D24" s="61" t="s">
        <v>160</v>
      </c>
      <c r="E24" s="61"/>
      <c r="F24" s="61"/>
      <c r="G24" s="61"/>
    </row>
    <row r="25" spans="1:13" s="3" customFormat="1" ht="75.5" customHeight="1" x14ac:dyDescent="0.35">
      <c r="A25" s="6"/>
      <c r="B25" s="4" t="s">
        <v>14</v>
      </c>
      <c r="C25" s="12" t="s">
        <v>125</v>
      </c>
      <c r="D25" s="56" t="s">
        <v>161</v>
      </c>
      <c r="E25" s="56"/>
      <c r="F25" s="56"/>
      <c r="G25" s="56"/>
    </row>
    <row r="26" spans="1:13" s="3" customFormat="1" ht="101.5" customHeight="1" x14ac:dyDescent="0.35">
      <c r="A26" s="6"/>
      <c r="B26" s="4">
        <v>3</v>
      </c>
      <c r="C26" s="12" t="s">
        <v>129</v>
      </c>
      <c r="D26" s="56" t="s">
        <v>149</v>
      </c>
      <c r="E26" s="56"/>
      <c r="F26" s="56"/>
      <c r="G26" s="56"/>
    </row>
    <row r="27" spans="1:13" s="3" customFormat="1" ht="79" customHeight="1" x14ac:dyDescent="0.35">
      <c r="A27" s="6"/>
      <c r="B27" s="4">
        <v>4</v>
      </c>
      <c r="C27" s="12" t="s">
        <v>104</v>
      </c>
      <c r="D27" s="56" t="s">
        <v>162</v>
      </c>
      <c r="E27" s="56"/>
      <c r="F27" s="56"/>
      <c r="G27" s="56"/>
    </row>
    <row r="28" spans="1:13" ht="16.5" x14ac:dyDescent="0.35">
      <c r="A28" s="40" t="s">
        <v>96</v>
      </c>
      <c r="B28" s="41"/>
      <c r="C28" s="41"/>
      <c r="D28" s="41"/>
      <c r="E28" s="41"/>
      <c r="F28" s="41"/>
      <c r="G28" s="41"/>
      <c r="H28" s="41"/>
      <c r="I28" s="41"/>
      <c r="J28" s="41"/>
      <c r="K28" s="41"/>
      <c r="L28" s="41"/>
      <c r="M28" s="41"/>
    </row>
    <row r="29" spans="1:13" ht="14.5" x14ac:dyDescent="0.35">
      <c r="A29" s="2" t="s">
        <v>1</v>
      </c>
      <c r="B29" s="2" t="s">
        <v>2</v>
      </c>
      <c r="C29" s="3"/>
      <c r="D29" s="3"/>
      <c r="E29" s="3"/>
      <c r="F29" s="3"/>
      <c r="G29" s="3"/>
      <c r="H29" s="3"/>
    </row>
    <row r="30" spans="1:13" ht="14.5" x14ac:dyDescent="0.35">
      <c r="A30" s="4" t="s">
        <v>12</v>
      </c>
      <c r="B30" s="15" t="str">
        <f>milestone_??_1</f>
        <v>Milestone 1</v>
      </c>
      <c r="C30" s="3"/>
      <c r="D30" s="3"/>
      <c r="E30" s="3"/>
      <c r="F30" s="3"/>
      <c r="G30" s="3"/>
      <c r="H30" s="3"/>
    </row>
    <row r="31" spans="1:13" ht="14.5" x14ac:dyDescent="0.35">
      <c r="A31" s="3"/>
      <c r="B31" s="2" t="s">
        <v>1</v>
      </c>
      <c r="C31" s="2" t="s">
        <v>5</v>
      </c>
      <c r="D31" s="2" t="s">
        <v>43</v>
      </c>
      <c r="E31" s="2" t="s">
        <v>44</v>
      </c>
      <c r="F31" s="2" t="s">
        <v>45</v>
      </c>
      <c r="G31" s="2" t="s">
        <v>46</v>
      </c>
      <c r="H31" s="3"/>
    </row>
    <row r="32" spans="1:13" ht="84.5" customHeight="1" x14ac:dyDescent="0.35">
      <c r="A32" s="3"/>
      <c r="B32" s="4" t="s">
        <v>12</v>
      </c>
      <c r="C32" s="12" t="str">
        <f>C15</f>
        <v>Review workplan, engage contractors, recruit project officer. Set up mechanisms for working with project partners Forestland City Council, DCCEEW, LLS, Bushcare and Landcare groups and Elders. Establish steering committee. Budget includes project officer salary for Milestone 1, social research</v>
      </c>
      <c r="D32" s="12" t="s">
        <v>117</v>
      </c>
      <c r="E32" s="30" t="s">
        <v>86</v>
      </c>
      <c r="F32" s="3" t="s">
        <v>12</v>
      </c>
      <c r="G32" s="3" t="s">
        <v>49</v>
      </c>
      <c r="H32" s="68" t="s">
        <v>174</v>
      </c>
      <c r="I32" s="68"/>
      <c r="J32" s="68"/>
      <c r="K32" s="68"/>
    </row>
    <row r="33" spans="1:11" ht="48.5" customHeight="1" x14ac:dyDescent="0.35">
      <c r="A33" s="3"/>
      <c r="B33" s="4"/>
      <c r="C33" s="12"/>
      <c r="D33" s="54" t="s">
        <v>123</v>
      </c>
      <c r="E33" s="51" t="s">
        <v>131</v>
      </c>
      <c r="F33" s="33">
        <v>884</v>
      </c>
      <c r="G33" s="3" t="s">
        <v>49</v>
      </c>
      <c r="H33" s="3"/>
    </row>
    <row r="34" spans="1:11" ht="48.5" customHeight="1" x14ac:dyDescent="0.35">
      <c r="A34" s="3"/>
      <c r="B34" s="4"/>
      <c r="C34" s="12"/>
      <c r="D34" s="12"/>
      <c r="E34" s="53" t="s">
        <v>87</v>
      </c>
      <c r="F34" s="33">
        <v>6</v>
      </c>
      <c r="G34" s="3"/>
      <c r="H34" s="57" t="s">
        <v>175</v>
      </c>
      <c r="I34" s="57"/>
      <c r="J34" s="57"/>
      <c r="K34" s="57"/>
    </row>
    <row r="35" spans="1:11" ht="43.5" x14ac:dyDescent="0.35">
      <c r="A35" s="3"/>
      <c r="B35" s="4"/>
      <c r="C35" s="12"/>
      <c r="D35" s="12"/>
      <c r="E35" s="3" t="s">
        <v>50</v>
      </c>
      <c r="F35" s="33">
        <v>30</v>
      </c>
      <c r="G35" s="3" t="s">
        <v>49</v>
      </c>
    </row>
    <row r="36" spans="1:11" ht="29" x14ac:dyDescent="0.35">
      <c r="A36" s="3"/>
      <c r="B36" s="4"/>
      <c r="C36" s="12"/>
      <c r="D36" s="12"/>
      <c r="E36" s="3" t="s">
        <v>51</v>
      </c>
      <c r="F36" s="33">
        <v>5</v>
      </c>
      <c r="G36" s="3" t="s">
        <v>49</v>
      </c>
      <c r="H36" s="58" t="s">
        <v>173</v>
      </c>
      <c r="I36" s="58"/>
      <c r="J36" s="58"/>
      <c r="K36" s="58"/>
    </row>
    <row r="37" spans="1:11" ht="29" customHeight="1" x14ac:dyDescent="0.35">
      <c r="A37" s="3"/>
      <c r="B37" s="4"/>
      <c r="C37" s="12"/>
      <c r="D37" s="12"/>
      <c r="E37" s="3" t="s">
        <v>52</v>
      </c>
      <c r="F37" s="33">
        <v>6</v>
      </c>
      <c r="G37" s="3" t="s">
        <v>49</v>
      </c>
      <c r="H37" s="57" t="s">
        <v>176</v>
      </c>
      <c r="I37" s="57"/>
      <c r="J37" s="57"/>
      <c r="K37" s="57"/>
    </row>
    <row r="38" spans="1:11" ht="14.5" x14ac:dyDescent="0.35">
      <c r="A38" s="3"/>
      <c r="C38" s="3"/>
      <c r="D38" s="2"/>
      <c r="E38" s="2"/>
      <c r="F38" s="2"/>
      <c r="G38" s="3"/>
      <c r="H38" s="3"/>
    </row>
    <row r="39" spans="1:11" ht="14.5" x14ac:dyDescent="0.35">
      <c r="A39" s="3"/>
      <c r="B39" s="2" t="s">
        <v>1</v>
      </c>
      <c r="C39" s="2" t="s">
        <v>5</v>
      </c>
      <c r="D39" s="2" t="s">
        <v>43</v>
      </c>
      <c r="E39" s="2" t="s">
        <v>44</v>
      </c>
      <c r="F39" s="2" t="s">
        <v>45</v>
      </c>
      <c r="G39" s="2" t="s">
        <v>46</v>
      </c>
      <c r="H39" s="3"/>
    </row>
    <row r="40" spans="1:11" ht="104.5" customHeight="1" x14ac:dyDescent="0.35">
      <c r="A40" s="3"/>
      <c r="B40" s="4" t="s">
        <v>14</v>
      </c>
      <c r="C40" s="12" t="str">
        <f>C16</f>
        <v>Work with collaborators to develop a communications plan with key messages for each of our 2 target audiences, work with Aboriginal artist to design artwork. Use local print and radio media, websites, social media to promote pilot Rewilding working bee, including through project partner media units and networks. Work with DCCEEW on survey design and delivery.</v>
      </c>
      <c r="D40" s="12" t="s">
        <v>108</v>
      </c>
      <c r="E40" s="53" t="s">
        <v>167</v>
      </c>
      <c r="F40" s="55" t="s">
        <v>170</v>
      </c>
      <c r="G40" s="47" t="s">
        <v>109</v>
      </c>
      <c r="H40" s="68" t="s">
        <v>124</v>
      </c>
      <c r="I40" s="68"/>
      <c r="J40" s="68"/>
      <c r="K40" s="68"/>
    </row>
    <row r="41" spans="1:11" ht="14.5" customHeight="1" x14ac:dyDescent="0.35">
      <c r="A41" s="3"/>
      <c r="B41" s="4"/>
      <c r="C41" s="12"/>
      <c r="D41" s="59" t="s">
        <v>163</v>
      </c>
      <c r="E41" s="3"/>
      <c r="F41" s="33"/>
      <c r="G41" s="3"/>
      <c r="H41" s="3"/>
      <c r="I41" s="3"/>
      <c r="J41" s="3"/>
      <c r="K41" s="3"/>
    </row>
    <row r="42" spans="1:11" ht="34" customHeight="1" x14ac:dyDescent="0.35">
      <c r="A42" s="3"/>
      <c r="B42" s="4"/>
      <c r="C42" s="12"/>
      <c r="D42" s="60"/>
      <c r="E42" s="3"/>
      <c r="F42" s="33"/>
      <c r="G42" s="3"/>
      <c r="H42" s="3"/>
      <c r="I42" s="3"/>
      <c r="J42" s="3"/>
      <c r="K42" s="3"/>
    </row>
    <row r="43" spans="1:11" ht="14.5" x14ac:dyDescent="0.35">
      <c r="A43" s="3"/>
      <c r="B43" s="1"/>
      <c r="C43" s="3"/>
      <c r="D43" s="2"/>
      <c r="E43" s="3"/>
      <c r="F43" s="3"/>
      <c r="G43" s="3"/>
      <c r="H43" s="3"/>
    </row>
    <row r="44" spans="1:11" ht="14.5" x14ac:dyDescent="0.35">
      <c r="A44" s="3"/>
      <c r="B44" s="2" t="s">
        <v>1</v>
      </c>
      <c r="C44" s="2" t="s">
        <v>5</v>
      </c>
      <c r="D44" s="2" t="s">
        <v>43</v>
      </c>
      <c r="E44" s="3"/>
      <c r="F44" s="3"/>
      <c r="G44" s="2" t="s">
        <v>46</v>
      </c>
      <c r="H44" s="3"/>
    </row>
    <row r="45" spans="1:11" ht="91" customHeight="1" x14ac:dyDescent="0.35">
      <c r="A45" s="3"/>
      <c r="B45" s="4" t="s">
        <v>15</v>
      </c>
      <c r="C45" s="12" t="str">
        <f>C17</f>
        <v>Run pilot Rewilding working bee and 'Taste the Rainforest' event to test engagement strategies. Conduct simple before and after working bee surveys and obtain feedback, Engage min 5 landholders and 5 community to support us by providing input on content and design for the manual, rainforest restoration resources, and species selection tool.</v>
      </c>
      <c r="D45" s="12" t="s">
        <v>110</v>
      </c>
      <c r="E45" s="47" t="s">
        <v>111</v>
      </c>
      <c r="F45" s="55" t="s">
        <v>177</v>
      </c>
      <c r="G45" s="47" t="s">
        <v>109</v>
      </c>
      <c r="H45" s="3"/>
      <c r="I45" s="3"/>
      <c r="J45" s="3"/>
      <c r="K45" s="3"/>
    </row>
    <row r="46" spans="1:11" ht="76" customHeight="1" x14ac:dyDescent="0.35">
      <c r="A46" s="20"/>
      <c r="B46" s="49"/>
      <c r="C46" s="50"/>
      <c r="D46" s="59" t="s">
        <v>165</v>
      </c>
      <c r="E46" s="53" t="s">
        <v>164</v>
      </c>
      <c r="F46" s="55" t="s">
        <v>114</v>
      </c>
      <c r="G46" s="47" t="s">
        <v>109</v>
      </c>
    </row>
    <row r="47" spans="1:11" ht="139" customHeight="1" x14ac:dyDescent="0.35">
      <c r="A47" s="3"/>
      <c r="B47" s="4"/>
      <c r="C47" s="12"/>
      <c r="D47" s="60"/>
      <c r="E47" s="47" t="s">
        <v>113</v>
      </c>
      <c r="F47" s="33">
        <v>10</v>
      </c>
      <c r="G47" s="47" t="s">
        <v>49</v>
      </c>
      <c r="H47" s="57" t="s">
        <v>181</v>
      </c>
      <c r="I47" s="57"/>
      <c r="J47" s="57"/>
      <c r="K47" s="57"/>
    </row>
    <row r="48" spans="1:11" ht="14.5" x14ac:dyDescent="0.35">
      <c r="A48" s="3"/>
      <c r="B48" s="4"/>
      <c r="C48" s="12"/>
      <c r="D48" s="12"/>
      <c r="E48" s="3"/>
      <c r="F48" s="3"/>
      <c r="G48" s="3"/>
      <c r="H48" s="3"/>
    </row>
    <row r="49" spans="1:11" ht="14.5" x14ac:dyDescent="0.35">
      <c r="A49" s="3"/>
      <c r="B49" s="1"/>
      <c r="C49" s="3"/>
      <c r="D49" s="12"/>
      <c r="E49" s="2"/>
      <c r="F49" s="2"/>
      <c r="G49" s="3"/>
      <c r="H49" s="3"/>
    </row>
    <row r="50" spans="1:11" ht="14.5" x14ac:dyDescent="0.35">
      <c r="A50" s="3"/>
      <c r="B50" s="2" t="s">
        <v>1</v>
      </c>
      <c r="C50" s="2" t="s">
        <v>5</v>
      </c>
      <c r="D50" s="2" t="s">
        <v>43</v>
      </c>
      <c r="E50" s="2" t="s">
        <v>44</v>
      </c>
      <c r="F50" s="2" t="s">
        <v>45</v>
      </c>
      <c r="G50" s="2" t="s">
        <v>46</v>
      </c>
      <c r="H50" s="3"/>
    </row>
    <row r="51" spans="1:11" ht="73.5" customHeight="1" x14ac:dyDescent="0.35">
      <c r="A51" s="3"/>
      <c r="B51" s="4" t="s">
        <v>16</v>
      </c>
      <c r="C51" s="12" t="str">
        <f>C18</f>
        <v xml:space="preserve">Develop draft online manual, rainforest restoration resources and species selection tool. Seek feedback on the drafts from both target audiences and project partners. Arrange publication of the final versions. Evaluate data gathered from landholders  </v>
      </c>
      <c r="D51" s="31" t="s">
        <v>115</v>
      </c>
      <c r="E51" s="32" t="s">
        <v>150</v>
      </c>
      <c r="F51" s="35" t="s">
        <v>119</v>
      </c>
      <c r="G51" s="32" t="s">
        <v>109</v>
      </c>
    </row>
    <row r="52" spans="1:11" ht="29" x14ac:dyDescent="0.35">
      <c r="A52" s="3"/>
      <c r="B52" s="4"/>
      <c r="C52" s="12"/>
      <c r="D52" s="12"/>
      <c r="E52" s="32" t="s">
        <v>116</v>
      </c>
      <c r="F52" s="35">
        <v>2</v>
      </c>
      <c r="G52" s="32" t="s">
        <v>49</v>
      </c>
      <c r="H52" s="3"/>
      <c r="I52" s="3"/>
      <c r="J52" s="3"/>
      <c r="K52" s="3"/>
    </row>
    <row r="53" spans="1:11" ht="14.5" x14ac:dyDescent="0.35">
      <c r="A53" s="3"/>
      <c r="B53" s="4"/>
      <c r="C53" s="12"/>
      <c r="D53" s="12"/>
      <c r="E53" s="32"/>
      <c r="F53" s="35"/>
      <c r="G53" s="32"/>
      <c r="H53" s="3"/>
      <c r="I53" s="3"/>
      <c r="J53" s="3"/>
      <c r="K53" s="3"/>
    </row>
    <row r="54" spans="1:11" ht="72.5" x14ac:dyDescent="0.35">
      <c r="A54" s="3"/>
      <c r="B54" s="4">
        <v>5</v>
      </c>
      <c r="C54" s="12" t="str">
        <f>C19</f>
        <v>Seek EOIs for 20 new landholders to commence work in milestone 2. Work with collaborators to select and prioritise participants. Sign land management agreements. Map locations, set up photo points, gather soil samples and baseline data. (Council and TAFE students to help)</v>
      </c>
      <c r="D54" s="12" t="s">
        <v>108</v>
      </c>
      <c r="E54" s="53" t="s">
        <v>166</v>
      </c>
      <c r="F54" s="55" t="s">
        <v>168</v>
      </c>
      <c r="G54" s="47" t="s">
        <v>109</v>
      </c>
      <c r="H54" s="68" t="s">
        <v>183</v>
      </c>
      <c r="I54" s="68"/>
      <c r="J54" s="68"/>
      <c r="K54" s="68"/>
    </row>
    <row r="55" spans="1:11" ht="18.5" customHeight="1" x14ac:dyDescent="0.35">
      <c r="A55" s="68" t="s">
        <v>145</v>
      </c>
      <c r="B55" s="68"/>
      <c r="C55" s="68"/>
      <c r="D55" s="68"/>
      <c r="E55" s="68"/>
      <c r="F55" s="68"/>
      <c r="G55" s="68"/>
      <c r="H55" s="68"/>
      <c r="I55" s="68"/>
      <c r="J55" s="68"/>
      <c r="K55" s="68"/>
    </row>
    <row r="56" spans="1:11" ht="28" x14ac:dyDescent="0.35">
      <c r="A56" s="4">
        <v>3</v>
      </c>
      <c r="B56" s="15" t="str">
        <f>B22</f>
        <v>Milestone 2 and project evaluation</v>
      </c>
      <c r="C56" s="3"/>
      <c r="D56" s="3"/>
      <c r="E56" s="3"/>
      <c r="F56" s="3"/>
      <c r="G56" s="3"/>
      <c r="H56" s="3"/>
    </row>
    <row r="57" spans="1:11" ht="14.5" x14ac:dyDescent="0.35">
      <c r="A57" s="3"/>
      <c r="B57" s="2" t="s">
        <v>1</v>
      </c>
      <c r="C57" s="2" t="s">
        <v>5</v>
      </c>
      <c r="D57" s="2" t="s">
        <v>43</v>
      </c>
      <c r="E57" s="2" t="s">
        <v>44</v>
      </c>
      <c r="F57" s="2" t="s">
        <v>45</v>
      </c>
      <c r="G57" s="2" t="s">
        <v>46</v>
      </c>
      <c r="H57" s="3"/>
    </row>
    <row r="58" spans="1:11" ht="73.5" customHeight="1" x14ac:dyDescent="0.35">
      <c r="A58" s="3"/>
      <c r="B58" s="4" t="s">
        <v>12</v>
      </c>
      <c r="C58" s="12" t="str">
        <f>C24</f>
        <v>Project officer costs for milestone 2. Engage contractor to assist with online publication of the the online manual and species selection tool. Obtain data on number of 'hits' after 6 months. Develop systems for collaborators to keep resources up to date.</v>
      </c>
      <c r="D58" s="12" t="s">
        <v>120</v>
      </c>
      <c r="E58" s="30" t="s">
        <v>86</v>
      </c>
      <c r="F58" s="3" t="s">
        <v>12</v>
      </c>
      <c r="G58" s="3" t="s">
        <v>49</v>
      </c>
      <c r="H58" s="68" t="s">
        <v>182</v>
      </c>
      <c r="I58" s="68"/>
      <c r="J58" s="68"/>
      <c r="K58" s="68"/>
    </row>
    <row r="59" spans="1:11" ht="42.5" customHeight="1" x14ac:dyDescent="0.35">
      <c r="A59" s="3"/>
      <c r="B59" s="4"/>
      <c r="C59" s="12"/>
      <c r="D59" s="12"/>
      <c r="E59" s="51" t="s">
        <v>134</v>
      </c>
      <c r="F59" s="33">
        <v>884</v>
      </c>
      <c r="G59" s="51" t="s">
        <v>49</v>
      </c>
    </row>
    <row r="60" spans="1:11" ht="43.5" x14ac:dyDescent="0.35">
      <c r="A60" s="3"/>
      <c r="B60" s="4"/>
      <c r="C60" s="12"/>
      <c r="D60" s="12"/>
      <c r="E60" s="53" t="s">
        <v>87</v>
      </c>
      <c r="F60" s="33">
        <v>3</v>
      </c>
      <c r="G60" s="3" t="s">
        <v>49</v>
      </c>
      <c r="H60" s="3"/>
    </row>
    <row r="61" spans="1:11" ht="43.5" x14ac:dyDescent="0.35">
      <c r="A61" s="3"/>
      <c r="B61" s="4"/>
      <c r="C61" s="12"/>
      <c r="D61" s="12"/>
      <c r="E61" s="3" t="s">
        <v>50</v>
      </c>
      <c r="F61" s="33">
        <v>120</v>
      </c>
      <c r="G61" s="3" t="s">
        <v>49</v>
      </c>
      <c r="H61" s="3"/>
    </row>
    <row r="62" spans="1:11" ht="47.5" customHeight="1" x14ac:dyDescent="0.35">
      <c r="A62" s="3"/>
      <c r="B62" s="4"/>
      <c r="C62" s="12"/>
      <c r="D62" s="12"/>
      <c r="E62" s="3" t="s">
        <v>51</v>
      </c>
      <c r="F62" s="33">
        <v>6</v>
      </c>
      <c r="G62" s="3" t="s">
        <v>49</v>
      </c>
      <c r="H62" s="68" t="s">
        <v>172</v>
      </c>
      <c r="I62" s="68"/>
      <c r="J62" s="68"/>
      <c r="K62" s="68"/>
    </row>
    <row r="63" spans="1:11" ht="47" customHeight="1" x14ac:dyDescent="0.35">
      <c r="A63" s="3"/>
      <c r="B63" s="4"/>
      <c r="C63" s="12"/>
      <c r="D63" s="12"/>
      <c r="E63" s="3" t="s">
        <v>52</v>
      </c>
      <c r="F63" s="33">
        <v>20</v>
      </c>
      <c r="G63" s="3" t="s">
        <v>49</v>
      </c>
    </row>
    <row r="64" spans="1:11" ht="14.5" x14ac:dyDescent="0.35">
      <c r="A64" s="3"/>
      <c r="B64" s="1"/>
      <c r="C64" s="3"/>
      <c r="D64" s="2"/>
      <c r="E64" s="2"/>
      <c r="F64" s="2"/>
      <c r="G64" s="3"/>
      <c r="H64" s="3"/>
    </row>
    <row r="65" spans="1:13" ht="14.5" x14ac:dyDescent="0.35">
      <c r="A65" s="3"/>
      <c r="B65" s="2" t="s">
        <v>1</v>
      </c>
      <c r="C65" s="2" t="s">
        <v>5</v>
      </c>
      <c r="D65" s="2" t="s">
        <v>43</v>
      </c>
      <c r="E65" s="2" t="s">
        <v>44</v>
      </c>
      <c r="F65" s="2" t="s">
        <v>45</v>
      </c>
      <c r="G65" s="2" t="s">
        <v>46</v>
      </c>
      <c r="H65" s="3"/>
    </row>
    <row r="66" spans="1:13" ht="74" customHeight="1" x14ac:dyDescent="0.35">
      <c r="A66" s="3"/>
      <c r="B66" s="4" t="s">
        <v>14</v>
      </c>
      <c r="C66" s="12" t="str">
        <f>C25</f>
        <v xml:space="preserve">Capture, publish and promote landholder stories and success stories as case studies (5). Produce video from 'Chocolate and Coffee lovers go bush' walk, and landholder interviews to be published on You Tube promoting the importance of buffer zones for Rainforest remnants. </v>
      </c>
      <c r="D66" s="12" t="s">
        <v>115</v>
      </c>
      <c r="E66" s="32" t="s">
        <v>150</v>
      </c>
      <c r="F66" s="35" t="s">
        <v>126</v>
      </c>
      <c r="G66" s="32" t="s">
        <v>109</v>
      </c>
      <c r="H66" s="3"/>
      <c r="I66" s="3"/>
      <c r="J66" s="3"/>
      <c r="K66" s="3"/>
    </row>
    <row r="67" spans="1:13" ht="30.5" customHeight="1" x14ac:dyDescent="0.35">
      <c r="A67" s="3"/>
      <c r="B67" s="4"/>
      <c r="C67" s="12"/>
      <c r="D67" s="12"/>
      <c r="E67" s="32" t="s">
        <v>116</v>
      </c>
      <c r="F67" s="35">
        <v>11</v>
      </c>
      <c r="G67" s="32" t="s">
        <v>49</v>
      </c>
      <c r="H67" s="3"/>
      <c r="I67" s="3"/>
      <c r="J67" s="3"/>
      <c r="K67" s="3"/>
    </row>
    <row r="68" spans="1:13" ht="16.5" customHeight="1" x14ac:dyDescent="0.35">
      <c r="A68" s="3"/>
      <c r="B68" s="4"/>
      <c r="C68" s="12"/>
      <c r="D68" s="12"/>
      <c r="E68" s="3"/>
      <c r="F68" s="33"/>
      <c r="G68" s="3"/>
      <c r="H68" s="3"/>
      <c r="I68" s="3"/>
      <c r="J68" s="3"/>
      <c r="K68" s="3"/>
    </row>
    <row r="69" spans="1:13" ht="14.5" x14ac:dyDescent="0.35">
      <c r="A69" s="3"/>
      <c r="B69" s="4"/>
      <c r="C69" s="12"/>
      <c r="D69" s="12"/>
      <c r="E69" s="3"/>
      <c r="F69" s="33">
        <v>40</v>
      </c>
      <c r="G69" s="3" t="s">
        <v>49</v>
      </c>
      <c r="H69" s="3"/>
      <c r="I69" s="3"/>
      <c r="J69" s="3"/>
      <c r="K69" s="3"/>
    </row>
    <row r="70" spans="1:13" ht="14.5" x14ac:dyDescent="0.35">
      <c r="A70" s="3"/>
      <c r="B70" s="2" t="s">
        <v>1</v>
      </c>
      <c r="C70" s="2" t="s">
        <v>5</v>
      </c>
      <c r="D70" s="2" t="s">
        <v>43</v>
      </c>
      <c r="E70" s="2" t="s">
        <v>44</v>
      </c>
      <c r="F70" s="2" t="s">
        <v>45</v>
      </c>
      <c r="G70" s="2" t="s">
        <v>46</v>
      </c>
      <c r="H70" s="3"/>
    </row>
    <row r="71" spans="1:13" ht="74.5" customHeight="1" x14ac:dyDescent="0.35">
      <c r="A71" s="3"/>
      <c r="B71" s="4" t="s">
        <v>15</v>
      </c>
      <c r="C71" s="12" t="str">
        <f>C26</f>
        <v>Hold a Rewilding Forestland Festival and monthly Rewilding working bees with fun themes (10). Visit participating landholders (25) to provide tailored advice on protecting remnants on their properties. Provide draft management plans for each  property to guide post-project maintenance. Connect them with local experts and volunteers across 3 networks.</v>
      </c>
      <c r="D71" s="12" t="s">
        <v>122</v>
      </c>
      <c r="E71" s="51" t="s">
        <v>127</v>
      </c>
      <c r="F71" s="33">
        <v>11</v>
      </c>
      <c r="G71" s="36" t="s">
        <v>49</v>
      </c>
      <c r="H71" s="68" t="s">
        <v>178</v>
      </c>
      <c r="I71" s="68"/>
      <c r="J71" s="68"/>
      <c r="K71" s="68"/>
    </row>
    <row r="72" spans="1:13" ht="50" customHeight="1" x14ac:dyDescent="0.35">
      <c r="A72" s="3"/>
      <c r="B72" s="4"/>
      <c r="C72" s="12"/>
      <c r="D72" s="12"/>
      <c r="E72" s="51" t="s">
        <v>128</v>
      </c>
      <c r="F72" s="33">
        <v>120</v>
      </c>
      <c r="G72" s="36"/>
      <c r="H72" s="68" t="s">
        <v>179</v>
      </c>
      <c r="I72" s="68"/>
      <c r="J72" s="68"/>
      <c r="K72" s="68"/>
    </row>
    <row r="73" spans="1:13" ht="14.5" x14ac:dyDescent="0.35">
      <c r="A73" s="3"/>
      <c r="B73" s="1"/>
      <c r="C73" s="3"/>
      <c r="D73" s="2"/>
      <c r="E73" s="36"/>
      <c r="F73" s="33"/>
      <c r="G73" s="36" t="s">
        <v>49</v>
      </c>
      <c r="H73" s="3"/>
      <c r="I73" s="3"/>
      <c r="J73" s="3"/>
      <c r="K73" s="3"/>
    </row>
    <row r="74" spans="1:13" ht="14.5" x14ac:dyDescent="0.35">
      <c r="A74" s="3"/>
      <c r="B74" s="1"/>
      <c r="C74" s="3"/>
      <c r="D74" s="2"/>
      <c r="E74" s="2"/>
      <c r="F74" s="2"/>
      <c r="G74" s="3"/>
      <c r="H74" s="3"/>
      <c r="I74" s="3"/>
      <c r="J74" s="3"/>
      <c r="K74" s="3"/>
    </row>
    <row r="75" spans="1:13" ht="14.5" x14ac:dyDescent="0.35">
      <c r="A75" s="3"/>
      <c r="B75" s="2" t="s">
        <v>1</v>
      </c>
      <c r="C75" s="2" t="s">
        <v>5</v>
      </c>
      <c r="D75" s="2" t="s">
        <v>43</v>
      </c>
      <c r="E75" s="2" t="s">
        <v>44</v>
      </c>
      <c r="F75" s="2" t="s">
        <v>45</v>
      </c>
      <c r="G75" s="2" t="s">
        <v>46</v>
      </c>
      <c r="H75" s="3"/>
    </row>
    <row r="76" spans="1:13" ht="72.5" x14ac:dyDescent="0.35">
      <c r="A76" s="3"/>
      <c r="B76" s="4" t="s">
        <v>16</v>
      </c>
      <c r="C76" s="12" t="str">
        <f>C27</f>
        <v>Reconnect with all landholders including those on the pilot program. Ask the same survey questions to compare responses with the benchmark responses, and establish if sustained behaviour change has occurred. Obtain end of project data from monitoring. Submit final report to Trust</v>
      </c>
      <c r="D76" s="12" t="s">
        <v>110</v>
      </c>
      <c r="E76" s="47" t="s">
        <v>111</v>
      </c>
      <c r="F76" s="55" t="s">
        <v>151</v>
      </c>
      <c r="G76" s="47" t="s">
        <v>109</v>
      </c>
      <c r="H76" s="3"/>
    </row>
    <row r="77" spans="1:13" ht="72.5" x14ac:dyDescent="0.35">
      <c r="A77" s="3"/>
      <c r="B77" s="4"/>
      <c r="C77" s="12"/>
      <c r="D77" s="52" t="s">
        <v>130</v>
      </c>
      <c r="E77" s="47" t="s">
        <v>112</v>
      </c>
      <c r="F77" s="48" t="s">
        <v>114</v>
      </c>
      <c r="G77" s="47" t="s">
        <v>109</v>
      </c>
      <c r="H77" s="3"/>
    </row>
    <row r="78" spans="1:13" ht="77" customHeight="1" x14ac:dyDescent="0.35">
      <c r="A78" s="3"/>
      <c r="B78" s="4"/>
      <c r="C78" s="12"/>
      <c r="D78" s="34"/>
      <c r="E78" s="47" t="s">
        <v>113</v>
      </c>
      <c r="F78" s="33">
        <v>45</v>
      </c>
      <c r="G78" s="47" t="s">
        <v>49</v>
      </c>
      <c r="H78" s="57" t="s">
        <v>180</v>
      </c>
      <c r="I78" s="57"/>
      <c r="J78" s="57"/>
      <c r="K78" s="57"/>
    </row>
    <row r="79" spans="1:13" ht="88" customHeight="1" x14ac:dyDescent="0.35">
      <c r="A79" s="3"/>
      <c r="B79" s="4"/>
      <c r="C79" s="68" t="s">
        <v>153</v>
      </c>
      <c r="D79" s="68"/>
      <c r="E79" s="68"/>
      <c r="F79" s="68"/>
      <c r="G79" s="38"/>
      <c r="H79" s="20"/>
      <c r="I79" s="37"/>
      <c r="J79" s="37"/>
      <c r="K79" s="37"/>
      <c r="L79" s="37"/>
      <c r="M79" s="37"/>
    </row>
    <row r="81" spans="1:13" ht="14.5" x14ac:dyDescent="0.35">
      <c r="A81" s="3"/>
      <c r="B81" s="1"/>
      <c r="C81" s="21"/>
      <c r="D81" s="24"/>
      <c r="E81" s="24"/>
      <c r="F81" s="24"/>
      <c r="G81" s="21"/>
      <c r="H81" s="3"/>
    </row>
    <row r="82" spans="1:13" ht="16.5" x14ac:dyDescent="0.35">
      <c r="A82" s="40" t="s">
        <v>97</v>
      </c>
      <c r="B82" s="41"/>
      <c r="C82" s="41"/>
      <c r="D82" s="41"/>
      <c r="E82" s="41"/>
      <c r="F82" s="41"/>
      <c r="G82" s="41"/>
      <c r="H82" s="41"/>
      <c r="I82" s="41"/>
      <c r="J82" s="41"/>
      <c r="K82" s="41"/>
      <c r="L82" s="41"/>
      <c r="M82" s="41"/>
    </row>
    <row r="83" spans="1:13" ht="14.5" x14ac:dyDescent="0.35">
      <c r="A83" s="2" t="s">
        <v>47</v>
      </c>
      <c r="B83" s="2" t="s">
        <v>2</v>
      </c>
      <c r="C83" s="3"/>
      <c r="D83" s="3"/>
      <c r="E83" s="3"/>
      <c r="F83" s="3"/>
      <c r="G83" s="3"/>
      <c r="H83" s="3"/>
    </row>
    <row r="84" spans="1:13" ht="43.5" x14ac:dyDescent="0.35">
      <c r="A84" s="4" t="s">
        <v>12</v>
      </c>
      <c r="B84" s="5" t="s">
        <v>13</v>
      </c>
      <c r="C84" s="3"/>
      <c r="D84" s="39" t="s">
        <v>89</v>
      </c>
      <c r="E84" s="3"/>
      <c r="F84" s="3"/>
      <c r="G84" s="3"/>
      <c r="H84" s="3"/>
    </row>
    <row r="85" spans="1:13" ht="14.5" x14ac:dyDescent="0.35">
      <c r="A85" s="3"/>
      <c r="B85" s="2" t="s">
        <v>47</v>
      </c>
      <c r="C85" s="2" t="s">
        <v>5</v>
      </c>
      <c r="D85" s="2" t="s">
        <v>48</v>
      </c>
      <c r="E85" s="2" t="s">
        <v>6</v>
      </c>
      <c r="F85" s="2" t="s">
        <v>7</v>
      </c>
      <c r="G85" s="2" t="s">
        <v>8</v>
      </c>
      <c r="H85" s="2" t="s">
        <v>9</v>
      </c>
    </row>
    <row r="86" spans="1:13" ht="144" customHeight="1" x14ac:dyDescent="0.35">
      <c r="A86" s="3"/>
      <c r="B86" s="4" t="s">
        <v>12</v>
      </c>
      <c r="C86" s="5" t="str">
        <f>activitiesQ158__??_1</f>
        <v>Review workplan, engage contractors, recruit project officer. Set up mechanisms for working with project partners Forestland City Council, DCCEEW, LLS, Bushcare and Landcare groups and Elders. Establish steering committee. Budget includes project officer salary for Milestone 1, social research</v>
      </c>
      <c r="D86" s="5" t="s">
        <v>184</v>
      </c>
      <c r="E86" s="6">
        <v>77778</v>
      </c>
      <c r="F86" s="6">
        <v>0</v>
      </c>
      <c r="G86" s="6">
        <v>44300</v>
      </c>
      <c r="H86" s="6">
        <f>SUM(E86:G86)</f>
        <v>122078</v>
      </c>
      <c r="I86" s="66" t="s">
        <v>139</v>
      </c>
      <c r="J86" s="67"/>
      <c r="K86" s="67"/>
      <c r="L86" s="67"/>
      <c r="M86" s="67"/>
    </row>
    <row r="87" spans="1:13" ht="106.5" customHeight="1" x14ac:dyDescent="0.35">
      <c r="A87" s="3"/>
      <c r="B87" s="4" t="s">
        <v>14</v>
      </c>
      <c r="C87" s="5" t="str">
        <f>C16</f>
        <v>Work with collaborators to develop a communications plan with key messages for each of our 2 target audiences, work with Aboriginal artist to design artwork. Use local print and radio media, websites, social media to promote pilot Rewilding working bee, including through project partner media units and networks. Work with DCCEEW on survey design and delivery.</v>
      </c>
      <c r="D87" s="5" t="s">
        <v>152</v>
      </c>
      <c r="E87" s="6">
        <v>4300</v>
      </c>
      <c r="F87" s="6">
        <v>2000</v>
      </c>
      <c r="G87" s="6">
        <v>0</v>
      </c>
      <c r="H87" s="6">
        <f>SUM(E87:G87)</f>
        <v>6300</v>
      </c>
      <c r="I87" s="67"/>
      <c r="J87" s="67"/>
      <c r="K87" s="67"/>
      <c r="L87" s="67"/>
      <c r="M87" s="67"/>
    </row>
    <row r="88" spans="1:13" ht="111.5" customHeight="1" x14ac:dyDescent="0.35">
      <c r="A88" s="3"/>
      <c r="B88" s="4" t="s">
        <v>15</v>
      </c>
      <c r="C88" s="5" t="str">
        <f>C17</f>
        <v>Run pilot Rewilding working bee and 'Taste the Rainforest' event to test engagement strategies. Conduct simple before and after working bee surveys and obtain feedback, Engage min 5 landholders and 5 community to support us by providing input on content and design for the manual, rainforest restoration resources, and species selection tool.</v>
      </c>
      <c r="D88" s="5" t="s">
        <v>136</v>
      </c>
      <c r="E88" s="6">
        <v>2800</v>
      </c>
      <c r="F88" s="6">
        <v>0</v>
      </c>
      <c r="G88" s="6">
        <v>1500</v>
      </c>
      <c r="H88" s="6">
        <f>SUM(E88:G88)</f>
        <v>4300</v>
      </c>
      <c r="I88" s="67" t="s">
        <v>140</v>
      </c>
      <c r="J88" s="67"/>
      <c r="K88" s="67"/>
      <c r="L88" s="67"/>
      <c r="M88" s="67"/>
    </row>
    <row r="89" spans="1:13" ht="70.5" x14ac:dyDescent="0.35">
      <c r="A89" s="3"/>
      <c r="B89" s="4" t="s">
        <v>16</v>
      </c>
      <c r="C89" s="5" t="str">
        <f>C18</f>
        <v xml:space="preserve">Develop draft online manual, rainforest restoration resources and species selection tool. Seek feedback on the drafts from both target audiences and project partners. Arrange publication of the final versions. Evaluate data gathered from landholders  </v>
      </c>
      <c r="D89" s="5" t="s">
        <v>137</v>
      </c>
      <c r="E89" s="6">
        <v>500</v>
      </c>
      <c r="F89" s="6">
        <v>0</v>
      </c>
      <c r="G89" s="6">
        <v>500</v>
      </c>
      <c r="H89" s="6">
        <f>SUM(E89:G89)</f>
        <v>1000</v>
      </c>
      <c r="I89" s="67"/>
      <c r="J89" s="67"/>
      <c r="K89" s="67"/>
      <c r="L89" s="67"/>
      <c r="M89" s="67"/>
    </row>
    <row r="90" spans="1:13" ht="86" customHeight="1" x14ac:dyDescent="0.35">
      <c r="A90" s="3"/>
      <c r="B90" s="4">
        <v>5</v>
      </c>
      <c r="C90" s="5" t="str">
        <f>C19</f>
        <v>Seek EOIs for 20 new landholders to commence work in milestone 2. Work with collaborators to select and prioritise participants. Sign land management agreements. Map locations, set up photo points, gather soil samples and baseline data. (Council and TAFE students to help)</v>
      </c>
      <c r="D90" s="5" t="s">
        <v>171</v>
      </c>
      <c r="E90" s="6">
        <v>10150</v>
      </c>
      <c r="F90" s="6">
        <v>0</v>
      </c>
      <c r="G90" s="6">
        <v>12500</v>
      </c>
      <c r="H90" s="6">
        <f>SUM(E90:G90)</f>
        <v>22650</v>
      </c>
      <c r="I90" s="68" t="s">
        <v>142</v>
      </c>
      <c r="J90" s="68"/>
      <c r="K90" s="68"/>
      <c r="L90" s="68"/>
      <c r="M90" s="68"/>
    </row>
    <row r="91" spans="1:13" ht="15" customHeight="1" thickBot="1" x14ac:dyDescent="0.4">
      <c r="A91" s="7"/>
      <c r="B91" s="7"/>
      <c r="C91" s="7"/>
      <c r="D91" s="8" t="s">
        <v>10</v>
      </c>
      <c r="E91" s="9">
        <f>SUM(E86:E90)</f>
        <v>95528</v>
      </c>
      <c r="F91" s="9">
        <f>SUM(F86:F90)</f>
        <v>2000</v>
      </c>
      <c r="G91" s="9">
        <f>SUM(G86:G90)</f>
        <v>58800</v>
      </c>
      <c r="H91" s="9">
        <f>totalCalculationsPerSectionQ226GrantA366__??_1+totalCalculationsPerSectionQ226CashA367__??_1+totalCalculationsPerSectionQ226PartnerA368__??_1</f>
        <v>156328</v>
      </c>
      <c r="I91" s="68"/>
      <c r="J91" s="68"/>
      <c r="K91" s="68"/>
      <c r="L91" s="68"/>
      <c r="M91" s="68"/>
    </row>
    <row r="92" spans="1:13" thickTop="1" x14ac:dyDescent="0.35">
      <c r="A92" s="2" t="s">
        <v>47</v>
      </c>
      <c r="B92" s="2" t="s">
        <v>2</v>
      </c>
      <c r="C92" s="68" t="s">
        <v>146</v>
      </c>
      <c r="D92" s="68"/>
      <c r="E92" s="68"/>
      <c r="F92" s="68"/>
      <c r="G92" s="68"/>
      <c r="H92" s="3"/>
    </row>
    <row r="93" spans="1:13" ht="28.5" x14ac:dyDescent="0.35">
      <c r="A93" s="4">
        <v>3</v>
      </c>
      <c r="B93" s="5" t="s">
        <v>24</v>
      </c>
      <c r="C93" s="3"/>
      <c r="D93" s="3"/>
      <c r="E93" s="3"/>
      <c r="F93" s="3"/>
      <c r="G93" s="3"/>
      <c r="H93" s="3"/>
    </row>
    <row r="94" spans="1:13" ht="14.5" x14ac:dyDescent="0.35">
      <c r="A94" s="3"/>
      <c r="B94" s="2" t="s">
        <v>47</v>
      </c>
      <c r="C94" s="2" t="s">
        <v>5</v>
      </c>
      <c r="D94" s="2" t="s">
        <v>48</v>
      </c>
      <c r="E94" s="2" t="s">
        <v>6</v>
      </c>
      <c r="F94" s="2" t="s">
        <v>7</v>
      </c>
      <c r="G94" s="2" t="s">
        <v>8</v>
      </c>
      <c r="H94" s="2" t="s">
        <v>9</v>
      </c>
    </row>
    <row r="95" spans="1:13" ht="88.5" customHeight="1" x14ac:dyDescent="0.35">
      <c r="A95" s="3"/>
      <c r="B95" s="4" t="s">
        <v>12</v>
      </c>
      <c r="C95" s="5" t="str">
        <f>C24</f>
        <v>Project officer costs for milestone 2. Engage contractor to assist with online publication of the the online manual and species selection tool. Obtain data on number of 'hits' after 6 months. Develop systems for collaborators to keep resources up to date.</v>
      </c>
      <c r="D95" s="5" t="s">
        <v>185</v>
      </c>
      <c r="E95" s="6">
        <v>86514</v>
      </c>
      <c r="F95" s="6">
        <v>0</v>
      </c>
      <c r="G95" s="6">
        <v>17900</v>
      </c>
      <c r="H95" s="6">
        <f>SUM(E95:G95)</f>
        <v>104414</v>
      </c>
      <c r="I95" s="68" t="s">
        <v>141</v>
      </c>
      <c r="J95" s="68"/>
      <c r="K95" s="68"/>
      <c r="L95" s="68"/>
      <c r="M95" s="68"/>
    </row>
    <row r="96" spans="1:13" ht="102" customHeight="1" x14ac:dyDescent="0.35">
      <c r="A96" s="3"/>
      <c r="B96" s="4" t="s">
        <v>14</v>
      </c>
      <c r="C96" s="5" t="str">
        <f>C25</f>
        <v xml:space="preserve">Capture, publish and promote landholder stories and success stories as case studies (5). Produce video from 'Chocolate and Coffee lovers go bush' walk, and landholder interviews to be published on You Tube promoting the importance of buffer zones for Rainforest remnants. </v>
      </c>
      <c r="D96" s="5" t="s">
        <v>186</v>
      </c>
      <c r="E96" s="6">
        <v>9200</v>
      </c>
      <c r="F96" s="6">
        <v>0</v>
      </c>
      <c r="G96" s="6">
        <v>0</v>
      </c>
      <c r="H96" s="6">
        <f>SUM(E96:G96)</f>
        <v>9200</v>
      </c>
    </row>
    <row r="97" spans="1:13" ht="154.5" x14ac:dyDescent="0.35">
      <c r="A97" s="3"/>
      <c r="B97" s="4" t="s">
        <v>15</v>
      </c>
      <c r="C97" s="5" t="str">
        <f>C26</f>
        <v>Hold a Rewilding Forestland Festival and monthly Rewilding working bees with fun themes (10). Visit participating landholders (25) to provide tailored advice on protecting remnants on their properties. Provide draft management plans for each  property to guide post-project maintenance. Connect them with local experts and volunteers across 3 networks.</v>
      </c>
      <c r="D97" s="5" t="s">
        <v>138</v>
      </c>
      <c r="E97" s="6">
        <v>36300</v>
      </c>
      <c r="F97" s="6">
        <v>10000</v>
      </c>
      <c r="G97" s="6">
        <v>32000</v>
      </c>
      <c r="H97" s="6">
        <f>SUM(E97:G97)</f>
        <v>78300</v>
      </c>
    </row>
    <row r="98" spans="1:13" ht="70.5" x14ac:dyDescent="0.35">
      <c r="A98" s="3"/>
      <c r="B98" s="4" t="s">
        <v>16</v>
      </c>
      <c r="C98" s="5" t="str">
        <f>C27</f>
        <v>Reconnect with all landholders including those on the pilot program. Ask the same survey questions to compare responses with the benchmark responses, and establish if sustained behaviour change has occurred. Obtain end of project data from monitoring. Submit final report to Trust</v>
      </c>
      <c r="D98" s="5" t="s">
        <v>187</v>
      </c>
      <c r="E98" s="6">
        <v>1500</v>
      </c>
      <c r="F98" s="6">
        <v>0</v>
      </c>
      <c r="G98" s="6">
        <v>500</v>
      </c>
      <c r="H98" s="6">
        <f>SUM(E98:G98)</f>
        <v>2000</v>
      </c>
    </row>
    <row r="99" spans="1:13" s="23" customFormat="1" ht="84.5" hidden="1" x14ac:dyDescent="0.35">
      <c r="A99" s="21"/>
      <c r="B99" s="22" t="s">
        <v>17</v>
      </c>
      <c r="C99" s="25" t="s">
        <v>80</v>
      </c>
      <c r="D99" s="25" t="s">
        <v>53</v>
      </c>
      <c r="E99" s="26">
        <v>3500</v>
      </c>
      <c r="F99" s="26">
        <v>2000</v>
      </c>
      <c r="G99" s="26">
        <v>9000</v>
      </c>
      <c r="H99" s="26">
        <v>14500</v>
      </c>
    </row>
    <row r="100" spans="1:13" s="23" customFormat="1" ht="126.5" hidden="1" x14ac:dyDescent="0.35">
      <c r="A100" s="21"/>
      <c r="B100" s="22" t="s">
        <v>18</v>
      </c>
      <c r="C100" s="25" t="s">
        <v>25</v>
      </c>
      <c r="D100" s="25" t="s">
        <v>82</v>
      </c>
      <c r="E100" s="26">
        <v>4500</v>
      </c>
      <c r="F100" s="26">
        <v>25800</v>
      </c>
      <c r="G100" s="26">
        <v>9000</v>
      </c>
      <c r="H100" s="26">
        <v>39300</v>
      </c>
    </row>
    <row r="101" spans="1:13" s="23" customFormat="1" ht="56.5" hidden="1" x14ac:dyDescent="0.35">
      <c r="A101" s="21"/>
      <c r="B101" s="22" t="s">
        <v>19</v>
      </c>
      <c r="C101" s="25" t="s">
        <v>26</v>
      </c>
      <c r="D101" s="25" t="s">
        <v>54</v>
      </c>
      <c r="E101" s="26">
        <v>0</v>
      </c>
      <c r="F101" s="26">
        <v>0</v>
      </c>
      <c r="G101" s="26">
        <v>0</v>
      </c>
      <c r="H101" s="26">
        <v>0</v>
      </c>
    </row>
    <row r="102" spans="1:13" s="23" customFormat="1" ht="56.5" hidden="1" x14ac:dyDescent="0.35">
      <c r="A102" s="21"/>
      <c r="B102" s="22" t="s">
        <v>20</v>
      </c>
      <c r="C102" s="25" t="s">
        <v>27</v>
      </c>
      <c r="D102" s="25" t="s">
        <v>55</v>
      </c>
      <c r="E102" s="26">
        <v>6700</v>
      </c>
      <c r="F102" s="26">
        <v>0</v>
      </c>
      <c r="G102" s="26">
        <v>0</v>
      </c>
      <c r="H102" s="26">
        <v>6700</v>
      </c>
    </row>
    <row r="103" spans="1:13" s="23" customFormat="1" ht="84.5" hidden="1" x14ac:dyDescent="0.35">
      <c r="A103" s="21"/>
      <c r="B103" s="22" t="s">
        <v>21</v>
      </c>
      <c r="C103" s="25" t="s">
        <v>28</v>
      </c>
      <c r="D103" s="25" t="s">
        <v>56</v>
      </c>
      <c r="E103" s="26">
        <v>2000</v>
      </c>
      <c r="F103" s="26">
        <v>0</v>
      </c>
      <c r="G103" s="26">
        <v>0</v>
      </c>
      <c r="H103" s="26">
        <v>2000</v>
      </c>
    </row>
    <row r="104" spans="1:13" s="23" customFormat="1" ht="56.5" hidden="1" x14ac:dyDescent="0.35">
      <c r="A104" s="21"/>
      <c r="B104" s="22" t="s">
        <v>22</v>
      </c>
      <c r="C104" s="25" t="s">
        <v>29</v>
      </c>
      <c r="D104" s="25" t="s">
        <v>57</v>
      </c>
      <c r="E104" s="26">
        <v>0</v>
      </c>
      <c r="F104" s="26">
        <v>0</v>
      </c>
      <c r="G104" s="26">
        <v>0</v>
      </c>
      <c r="H104" s="26">
        <v>0</v>
      </c>
    </row>
    <row r="105" spans="1:13" s="23" customFormat="1" ht="15.75" hidden="1" customHeight="1" thickBot="1" x14ac:dyDescent="0.4">
      <c r="A105" s="27"/>
      <c r="B105" s="27"/>
      <c r="C105" s="27"/>
      <c r="D105" s="28" t="s">
        <v>10</v>
      </c>
      <c r="E105" s="29">
        <v>70782</v>
      </c>
      <c r="F105" s="29">
        <v>33800</v>
      </c>
      <c r="G105" s="29">
        <v>30600</v>
      </c>
      <c r="H105" s="29">
        <v>135182</v>
      </c>
      <c r="I105" s="69" t="s">
        <v>79</v>
      </c>
      <c r="J105" s="69"/>
      <c r="K105" s="69"/>
      <c r="L105" s="69"/>
      <c r="M105" s="69"/>
    </row>
    <row r="106" spans="1:13" s="23" customFormat="1" ht="14.5" hidden="1" x14ac:dyDescent="0.35">
      <c r="A106" s="24" t="s">
        <v>47</v>
      </c>
      <c r="B106" s="24" t="s">
        <v>2</v>
      </c>
      <c r="C106" s="21"/>
      <c r="D106" s="21"/>
      <c r="E106" s="21"/>
      <c r="F106" s="21"/>
      <c r="G106" s="21"/>
      <c r="H106" s="21"/>
      <c r="I106" s="69"/>
      <c r="J106" s="69"/>
      <c r="K106" s="69"/>
      <c r="L106" s="69"/>
      <c r="M106" s="69"/>
    </row>
    <row r="107" spans="1:13" s="23" customFormat="1" ht="28.5" hidden="1" x14ac:dyDescent="0.35">
      <c r="A107" s="22" t="s">
        <v>15</v>
      </c>
      <c r="B107" s="25" t="s">
        <v>30</v>
      </c>
      <c r="C107" s="21"/>
      <c r="D107" s="21"/>
      <c r="E107" s="21"/>
      <c r="F107" s="21"/>
      <c r="G107" s="21"/>
      <c r="H107" s="21"/>
    </row>
    <row r="108" spans="1:13" s="23" customFormat="1" ht="14.5" hidden="1" x14ac:dyDescent="0.35">
      <c r="A108" s="21"/>
      <c r="B108" s="24" t="s">
        <v>47</v>
      </c>
      <c r="C108" s="24" t="s">
        <v>5</v>
      </c>
      <c r="D108" s="24" t="s">
        <v>48</v>
      </c>
      <c r="E108" s="24" t="s">
        <v>6</v>
      </c>
      <c r="F108" s="24" t="s">
        <v>7</v>
      </c>
      <c r="G108" s="24" t="s">
        <v>8</v>
      </c>
      <c r="H108" s="24" t="s">
        <v>9</v>
      </c>
    </row>
    <row r="109" spans="1:13" s="23" customFormat="1" ht="112.5" hidden="1" x14ac:dyDescent="0.35">
      <c r="A109" s="21"/>
      <c r="B109" s="22" t="s">
        <v>12</v>
      </c>
      <c r="C109" s="25" t="s">
        <v>31</v>
      </c>
      <c r="D109" s="25" t="s">
        <v>58</v>
      </c>
      <c r="E109" s="26">
        <v>55945</v>
      </c>
      <c r="F109" s="26">
        <v>0</v>
      </c>
      <c r="G109" s="26">
        <v>12600</v>
      </c>
      <c r="H109" s="26">
        <v>68545</v>
      </c>
    </row>
    <row r="110" spans="1:13" s="23" customFormat="1" ht="56.5" hidden="1" x14ac:dyDescent="0.35">
      <c r="A110" s="21"/>
      <c r="B110" s="22" t="s">
        <v>14</v>
      </c>
      <c r="C110" s="25" t="s">
        <v>32</v>
      </c>
      <c r="D110" s="25" t="s">
        <v>59</v>
      </c>
      <c r="E110" s="26">
        <v>1500</v>
      </c>
      <c r="F110" s="26">
        <v>2000</v>
      </c>
      <c r="G110" s="26">
        <v>0</v>
      </c>
      <c r="H110" s="26">
        <v>3500</v>
      </c>
    </row>
    <row r="111" spans="1:13" s="23" customFormat="1" ht="84.5" hidden="1" x14ac:dyDescent="0.35">
      <c r="A111" s="21"/>
      <c r="B111" s="22" t="s">
        <v>15</v>
      </c>
      <c r="C111" s="25" t="s">
        <v>81</v>
      </c>
      <c r="D111" s="25" t="s">
        <v>60</v>
      </c>
      <c r="E111" s="26">
        <v>0</v>
      </c>
      <c r="F111" s="26">
        <v>0</v>
      </c>
      <c r="G111" s="26">
        <v>3000</v>
      </c>
      <c r="H111" s="26">
        <v>3000</v>
      </c>
    </row>
    <row r="112" spans="1:13" s="23" customFormat="1" ht="70.5" hidden="1" x14ac:dyDescent="0.35">
      <c r="A112" s="21"/>
      <c r="B112" s="22" t="s">
        <v>16</v>
      </c>
      <c r="C112" s="25" t="s">
        <v>33</v>
      </c>
      <c r="D112" s="25" t="s">
        <v>61</v>
      </c>
      <c r="E112" s="26">
        <v>7800</v>
      </c>
      <c r="F112" s="26">
        <v>22800</v>
      </c>
      <c r="G112" s="26">
        <v>0</v>
      </c>
      <c r="H112" s="26">
        <v>30600</v>
      </c>
    </row>
    <row r="113" spans="1:13" s="23" customFormat="1" ht="56.5" hidden="1" x14ac:dyDescent="0.35">
      <c r="A113" s="21"/>
      <c r="B113" s="22" t="s">
        <v>17</v>
      </c>
      <c r="C113" s="25" t="s">
        <v>34</v>
      </c>
      <c r="D113" s="25" t="s">
        <v>62</v>
      </c>
      <c r="E113" s="26">
        <v>1000</v>
      </c>
      <c r="F113" s="26">
        <v>0</v>
      </c>
      <c r="G113" s="26">
        <v>0</v>
      </c>
      <c r="H113" s="26">
        <v>1000</v>
      </c>
    </row>
    <row r="114" spans="1:13" s="23" customFormat="1" ht="84.5" hidden="1" x14ac:dyDescent="0.35">
      <c r="A114" s="21"/>
      <c r="B114" s="22" t="s">
        <v>18</v>
      </c>
      <c r="C114" s="25" t="s">
        <v>35</v>
      </c>
      <c r="D114" s="25" t="s">
        <v>63</v>
      </c>
      <c r="E114" s="26">
        <v>4700</v>
      </c>
      <c r="F114" s="26">
        <v>0</v>
      </c>
      <c r="G114" s="26">
        <v>5000</v>
      </c>
      <c r="H114" s="26">
        <v>9700</v>
      </c>
    </row>
    <row r="115" spans="1:13" s="23" customFormat="1" ht="98.5" hidden="1" x14ac:dyDescent="0.35">
      <c r="A115" s="21"/>
      <c r="B115" s="22" t="s">
        <v>19</v>
      </c>
      <c r="C115" s="25" t="s">
        <v>36</v>
      </c>
      <c r="D115" s="25" t="s">
        <v>64</v>
      </c>
      <c r="E115" s="26">
        <v>2000</v>
      </c>
      <c r="F115" s="26">
        <v>3000</v>
      </c>
      <c r="G115" s="26">
        <v>0</v>
      </c>
      <c r="H115" s="26">
        <v>5000</v>
      </c>
    </row>
    <row r="116" spans="1:13" s="23" customFormat="1" ht="84.5" hidden="1" x14ac:dyDescent="0.35">
      <c r="A116" s="21"/>
      <c r="B116" s="22" t="s">
        <v>20</v>
      </c>
      <c r="C116" s="25" t="s">
        <v>37</v>
      </c>
      <c r="D116" s="25" t="s">
        <v>65</v>
      </c>
      <c r="E116" s="26">
        <v>0</v>
      </c>
      <c r="F116" s="26">
        <v>0</v>
      </c>
      <c r="G116" s="26">
        <v>0</v>
      </c>
      <c r="H116" s="26">
        <v>0</v>
      </c>
    </row>
    <row r="117" spans="1:13" s="23" customFormat="1" ht="84.5" hidden="1" x14ac:dyDescent="0.35">
      <c r="A117" s="21"/>
      <c r="B117" s="22" t="s">
        <v>21</v>
      </c>
      <c r="C117" s="25" t="s">
        <v>38</v>
      </c>
      <c r="D117" s="25" t="s">
        <v>66</v>
      </c>
      <c r="E117" s="26">
        <v>0</v>
      </c>
      <c r="F117" s="26">
        <v>0</v>
      </c>
      <c r="G117" s="26">
        <v>0</v>
      </c>
      <c r="H117" s="26">
        <v>0</v>
      </c>
    </row>
    <row r="118" spans="1:13" s="23" customFormat="1" ht="56.5" hidden="1" x14ac:dyDescent="0.35">
      <c r="A118" s="21"/>
      <c r="B118" s="22" t="s">
        <v>22</v>
      </c>
      <c r="C118" s="25" t="s">
        <v>39</v>
      </c>
      <c r="D118" s="25" t="s">
        <v>83</v>
      </c>
      <c r="E118" s="26">
        <v>0</v>
      </c>
      <c r="F118" s="26">
        <v>15000</v>
      </c>
      <c r="G118" s="26">
        <v>0</v>
      </c>
      <c r="H118" s="26">
        <v>15000</v>
      </c>
    </row>
    <row r="119" spans="1:13" s="23" customFormat="1" ht="70.5" hidden="1" x14ac:dyDescent="0.35">
      <c r="A119" s="21"/>
      <c r="B119" s="22" t="s">
        <v>23</v>
      </c>
      <c r="C119" s="25" t="s">
        <v>40</v>
      </c>
      <c r="D119" s="25" t="s">
        <v>66</v>
      </c>
      <c r="E119" s="26">
        <v>0</v>
      </c>
      <c r="F119" s="26">
        <v>0</v>
      </c>
      <c r="G119" s="26">
        <v>0</v>
      </c>
      <c r="H119" s="26">
        <v>0</v>
      </c>
      <c r="I119" s="69" t="s">
        <v>76</v>
      </c>
      <c r="J119" s="69"/>
      <c r="K119" s="69"/>
      <c r="L119" s="69"/>
      <c r="M119" s="69"/>
    </row>
    <row r="120" spans="1:13" ht="15" customHeight="1" thickBot="1" x14ac:dyDescent="0.4">
      <c r="A120" s="7"/>
      <c r="B120" s="7"/>
      <c r="C120" s="7"/>
      <c r="D120" s="8" t="s">
        <v>10</v>
      </c>
      <c r="E120" s="9">
        <f>SUM(E95:E98)</f>
        <v>133514</v>
      </c>
      <c r="F120" s="9">
        <f>SUM(F95:F98)</f>
        <v>10000</v>
      </c>
      <c r="G120" s="9">
        <f>SUM(G95:G98)</f>
        <v>50400</v>
      </c>
      <c r="H120" s="9">
        <v>136345</v>
      </c>
      <c r="I120" s="68" t="s">
        <v>188</v>
      </c>
      <c r="J120" s="68"/>
      <c r="K120" s="68"/>
      <c r="L120" s="68"/>
      <c r="M120" s="68"/>
    </row>
    <row r="121" spans="1:13" ht="16" thickTop="1" x14ac:dyDescent="0.35">
      <c r="A121" s="3"/>
      <c r="C121" s="3"/>
      <c r="D121" s="10" t="s">
        <v>11</v>
      </c>
      <c r="E121" s="11">
        <f>E120+totalCalculationsPerSectionQ226GrantA366__??_1</f>
        <v>229042</v>
      </c>
      <c r="F121" s="16">
        <f>F120+totalCalculationsPerSectionQ226CashA367__??_1</f>
        <v>12000</v>
      </c>
      <c r="G121" s="16">
        <f>G120+totalCalculationsPerSectionQ226PartnerA368__??_1</f>
        <v>109200</v>
      </c>
      <c r="H121" s="16">
        <f>allTotalsCalculationsQ238GrantA384__??_1+allTotalsCalculationsQ238CashA385__??_1+allTotalsCalculationsQ238PartnerA386__??_1</f>
        <v>350242</v>
      </c>
      <c r="I121" s="68"/>
      <c r="J121" s="68"/>
      <c r="K121" s="68"/>
      <c r="L121" s="68"/>
      <c r="M121" s="68"/>
    </row>
    <row r="122" spans="1:13" thickBot="1" x14ac:dyDescent="0.4">
      <c r="A122" s="7"/>
      <c r="B122" s="7"/>
      <c r="C122" s="7"/>
      <c r="D122" s="7"/>
      <c r="E122" s="7"/>
      <c r="F122" s="7"/>
      <c r="G122" s="7"/>
      <c r="H122" s="7"/>
      <c r="I122" s="68"/>
      <c r="J122" s="68"/>
      <c r="K122" s="68"/>
      <c r="L122" s="68"/>
      <c r="M122" s="68"/>
    </row>
    <row r="123" spans="1:13" thickTop="1" x14ac:dyDescent="0.35">
      <c r="I123" s="68"/>
      <c r="J123" s="68"/>
      <c r="K123" s="68"/>
      <c r="L123" s="68"/>
      <c r="M123" s="68"/>
    </row>
    <row r="125" spans="1:13" ht="22.5" customHeight="1" x14ac:dyDescent="0.35">
      <c r="A125" s="40" t="s">
        <v>91</v>
      </c>
      <c r="B125" s="41"/>
      <c r="C125" s="41"/>
      <c r="D125" s="41"/>
      <c r="E125" s="41"/>
      <c r="F125" s="41"/>
      <c r="G125" s="41"/>
      <c r="H125" s="41"/>
      <c r="I125" s="41"/>
      <c r="J125" s="41"/>
      <c r="K125" s="41"/>
      <c r="L125" s="41"/>
      <c r="M125" s="41"/>
    </row>
    <row r="126" spans="1:13" ht="15" customHeight="1" x14ac:dyDescent="0.35">
      <c r="A126"/>
      <c r="B126"/>
      <c r="C126"/>
      <c r="D126"/>
      <c r="E126"/>
      <c r="F126"/>
      <c r="G126"/>
      <c r="H126"/>
      <c r="L126" s="18"/>
      <c r="M126" s="18"/>
    </row>
    <row r="127" spans="1:13" ht="29.5" customHeight="1" x14ac:dyDescent="0.35">
      <c r="A127" s="42" t="s">
        <v>67</v>
      </c>
      <c r="B127" s="43" t="s">
        <v>68</v>
      </c>
      <c r="C127" s="42" t="s">
        <v>69</v>
      </c>
      <c r="D127" s="42" t="s">
        <v>70</v>
      </c>
      <c r="E127" s="42" t="s">
        <v>71</v>
      </c>
      <c r="F127" s="42"/>
      <c r="G127" s="76" t="s">
        <v>72</v>
      </c>
      <c r="H127" s="76"/>
      <c r="I127" s="68" t="s">
        <v>90</v>
      </c>
      <c r="J127" s="68"/>
      <c r="K127" s="68"/>
      <c r="L127" s="68"/>
      <c r="M127" s="68"/>
    </row>
    <row r="128" spans="1:13" ht="15" customHeight="1" x14ac:dyDescent="0.35">
      <c r="A128" s="77" t="s">
        <v>73</v>
      </c>
      <c r="B128" s="77" t="s">
        <v>74</v>
      </c>
      <c r="C128" s="77" t="s">
        <v>135</v>
      </c>
      <c r="D128" s="77" t="s">
        <v>100</v>
      </c>
      <c r="E128" s="70" t="s">
        <v>88</v>
      </c>
      <c r="F128" s="71"/>
      <c r="G128" s="70" t="s">
        <v>75</v>
      </c>
      <c r="H128" s="71"/>
      <c r="I128" s="68"/>
      <c r="J128" s="68"/>
      <c r="K128" s="68"/>
      <c r="L128" s="68"/>
      <c r="M128" s="68"/>
    </row>
    <row r="129" spans="1:13" ht="33" customHeight="1" x14ac:dyDescent="0.35">
      <c r="A129" s="78"/>
      <c r="B129" s="78"/>
      <c r="C129" s="78"/>
      <c r="D129" s="78"/>
      <c r="E129" s="72"/>
      <c r="F129" s="73"/>
      <c r="G129" s="72"/>
      <c r="H129" s="73"/>
      <c r="I129" s="68"/>
      <c r="J129" s="68"/>
      <c r="K129" s="68"/>
      <c r="L129" s="68"/>
      <c r="M129" s="68"/>
    </row>
    <row r="130" spans="1:13" ht="15" customHeight="1" x14ac:dyDescent="0.35">
      <c r="A130" s="79"/>
      <c r="B130" s="79"/>
      <c r="C130" s="79"/>
      <c r="D130" s="79"/>
      <c r="E130" s="74"/>
      <c r="F130" s="75"/>
      <c r="G130" s="74"/>
      <c r="H130" s="75"/>
      <c r="I130" s="68"/>
      <c r="J130" s="68"/>
      <c r="K130" s="68"/>
      <c r="L130" s="68"/>
      <c r="M130" s="68"/>
    </row>
    <row r="131" spans="1:13" ht="15" customHeight="1" x14ac:dyDescent="0.35">
      <c r="A131" s="17"/>
      <c r="B131"/>
      <c r="C131"/>
      <c r="D131"/>
      <c r="E131"/>
      <c r="F131"/>
      <c r="G131"/>
      <c r="H131"/>
      <c r="I131"/>
      <c r="J131"/>
      <c r="K131"/>
    </row>
    <row r="132" spans="1:13" ht="15" customHeight="1" x14ac:dyDescent="0.35">
      <c r="I132"/>
      <c r="J132"/>
      <c r="K132"/>
    </row>
    <row r="192" spans="4:7" ht="15" customHeight="1" x14ac:dyDescent="0.35">
      <c r="D192" s="65" t="s">
        <v>78</v>
      </c>
      <c r="E192" s="65"/>
      <c r="F192" s="65"/>
      <c r="G192" s="65"/>
    </row>
    <row r="193" spans="4:7" ht="15" customHeight="1" x14ac:dyDescent="0.35">
      <c r="D193" s="65"/>
      <c r="E193" s="65"/>
      <c r="F193" s="65"/>
      <c r="G193" s="65"/>
    </row>
  </sheetData>
  <mergeCells count="48">
    <mergeCell ref="A55:K55"/>
    <mergeCell ref="C92:G92"/>
    <mergeCell ref="H72:K72"/>
    <mergeCell ref="H78:K78"/>
    <mergeCell ref="H62:K62"/>
    <mergeCell ref="I90:M91"/>
    <mergeCell ref="B128:B130"/>
    <mergeCell ref="A128:A130"/>
    <mergeCell ref="C128:C130"/>
    <mergeCell ref="D128:D130"/>
    <mergeCell ref="E128:F130"/>
    <mergeCell ref="D192:G193"/>
    <mergeCell ref="I86:M87"/>
    <mergeCell ref="H32:K32"/>
    <mergeCell ref="I88:M89"/>
    <mergeCell ref="I105:M106"/>
    <mergeCell ref="I119:M119"/>
    <mergeCell ref="I120:M123"/>
    <mergeCell ref="G128:H130"/>
    <mergeCell ref="I127:M130"/>
    <mergeCell ref="H40:K40"/>
    <mergeCell ref="H58:K58"/>
    <mergeCell ref="C79:F79"/>
    <mergeCell ref="G127:H127"/>
    <mergeCell ref="I95:M95"/>
    <mergeCell ref="H71:K71"/>
    <mergeCell ref="H54:K54"/>
    <mergeCell ref="D15:G15"/>
    <mergeCell ref="D16:G16"/>
    <mergeCell ref="D17:G17"/>
    <mergeCell ref="D18:G18"/>
    <mergeCell ref="D19:G19"/>
    <mergeCell ref="D7:G7"/>
    <mergeCell ref="D8:G8"/>
    <mergeCell ref="D12:G12"/>
    <mergeCell ref="D13:G13"/>
    <mergeCell ref="B1:G1"/>
    <mergeCell ref="A20:G20"/>
    <mergeCell ref="H34:K34"/>
    <mergeCell ref="H37:K37"/>
    <mergeCell ref="H47:K47"/>
    <mergeCell ref="H36:K36"/>
    <mergeCell ref="D27:G27"/>
    <mergeCell ref="D46:D47"/>
    <mergeCell ref="D24:G24"/>
    <mergeCell ref="D25:G25"/>
    <mergeCell ref="D26:G26"/>
    <mergeCell ref="D41:D42"/>
  </mergeCells>
  <pageMargins left="0.25" right="0.25" top="0.75" bottom="0.75" header="0.3" footer="0.3"/>
  <pageSetup paperSize="9" scale="64" fitToHeight="0" orientation="landscape" horizontalDpi="300" verticalDpi="300" r:id="rId1"/>
  <headerFooter>
    <oddHeader>&amp;L&amp;G</oddHeader>
    <oddFooter>&amp;RDepartment of Climate Change, Energy, the Environment and Water, Locked Bag 5022, Parramatta NSW 2124. Phone: 1300 361 967; 
email: info@environment.nsw.gov.au; Website: www.environment.nsw.gov.au. EH 2025/0321; September 2025.  &amp;P of &amp;N</oddFooter>
  </headerFooter>
  <ignoredErrors>
    <ignoredError sqref="B95:B98 B86:B89 A7:A8 A11 B15 B24:B25 F32 F58" numberStoredAsText="1"/>
    <ignoredError sqref="E120:G120" formulaRange="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0C917-F32E-4041-977A-E1E43832579B}">
  <dimension ref="F9:J9"/>
  <sheetViews>
    <sheetView workbookViewId="0">
      <selection activeCell="F10" sqref="F10"/>
    </sheetView>
  </sheetViews>
  <sheetFormatPr defaultRowHeight="12.5" x14ac:dyDescent="0.25"/>
  <sheetData>
    <row r="9" spans="6:10" x14ac:dyDescent="0.25">
      <c r="F9">
        <v>5</v>
      </c>
      <c r="G9">
        <v>100</v>
      </c>
      <c r="H9">
        <v>40</v>
      </c>
      <c r="J9">
        <f>F9*G9*H9</f>
        <v>20000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48</vt:i4>
      </vt:variant>
    </vt:vector>
  </HeadingPairs>
  <TitlesOfParts>
    <vt:vector size="50" baseType="lpstr">
      <vt:lpstr>Workplan</vt:lpstr>
      <vt:lpstr>Sheet1</vt:lpstr>
      <vt:lpstr>_sectiondatagrid_09065499_2539_410d_8959_61019498c6a0_??_1</vt:lpstr>
      <vt:lpstr>_sectiondatagrid_0aee18dc_fe7b_43fe_9fc5_c6305f056912_??_1</vt:lpstr>
      <vt:lpstr>_sectiondatagrid_4a3a7d30_d0cc_4e6c_8b70_cc3dcc1d69cc_??_1</vt:lpstr>
      <vt:lpstr>_sectiondatagrid_80fa2efe_d580_4a5d_aab4_084a6a25029d_??_1</vt:lpstr>
      <vt:lpstr>_sectiondatagrid_836e4ebb_1359_42bd_ab50_6fac8baa1d11_??_1</vt:lpstr>
      <vt:lpstr>_sectiondatagrid_9f00fa26_3b9b_4b70_8ffc_787fca9604fc_??_1</vt:lpstr>
      <vt:lpstr>_sectiondatagrid_c156598b_c99c_4021_8fab_a655baae213c_??_1</vt:lpstr>
      <vt:lpstr>_sectiondatagrid_dbca315c_a93f_4552_8999_eff565cd5988_??_1</vt:lpstr>
      <vt:lpstr>activitiesQ158__??_1</vt:lpstr>
      <vt:lpstr>activitiesQ187__??_1</vt:lpstr>
      <vt:lpstr>activitiesQ206__??_1</vt:lpstr>
      <vt:lpstr>activityTypeData.Value_??_1</vt:lpstr>
      <vt:lpstr>allTotalsCalculationsQ238CashA385__??_1</vt:lpstr>
      <vt:lpstr>allTotalsCalculationsQ238GrantA384__??_1</vt:lpstr>
      <vt:lpstr>allTotalsCalculationsQ238PartnerA386__??_1</vt:lpstr>
      <vt:lpstr>allTotalsCalculationsQ238TotalA387__??_1</vt:lpstr>
      <vt:lpstr>applicationIdentifierQ3__??_1</vt:lpstr>
      <vt:lpstr>cashContributionQ209__??_1</vt:lpstr>
      <vt:lpstr>classificationValuesUnitsQ193_.Value_??_1</vt:lpstr>
      <vt:lpstr>descriptionQ147__??_1</vt:lpstr>
      <vt:lpstr>descriptionQ207__??_1</vt:lpstr>
      <vt:lpstr>expectedOutputMappingQ876__??_1</vt:lpstr>
      <vt:lpstr>finishDate_??_1</vt:lpstr>
      <vt:lpstr>finishQ161Date_??_1</vt:lpstr>
      <vt:lpstr>grantContributionQ208__??_1</vt:lpstr>
      <vt:lpstr>measureQ191__??_1</vt:lpstr>
      <vt:lpstr>milestone_??_1</vt:lpstr>
      <vt:lpstr>milestoneQ178__??_1</vt:lpstr>
      <vt:lpstr>milestoneQ199__??_1</vt:lpstr>
      <vt:lpstr>no_??_1</vt:lpstr>
      <vt:lpstr>noQ143__??_1</vt:lpstr>
      <vt:lpstr>noQ157__??_1</vt:lpstr>
      <vt:lpstr>noQ177__??_1</vt:lpstr>
      <vt:lpstr>noQ186__??_1</vt:lpstr>
      <vt:lpstr>noQ198__??_1</vt:lpstr>
      <vt:lpstr>outcomeIDsReplaceQ454OutcomeSelectedA1242__??_1</vt:lpstr>
      <vt:lpstr>outcomeQ144__??_1</vt:lpstr>
      <vt:lpstr>partnerContributionQ210__??_1</vt:lpstr>
      <vt:lpstr>Workplan!Print_Area</vt:lpstr>
      <vt:lpstr>projectTitle_??_1</vt:lpstr>
      <vt:lpstr>rowNumberQ205__??_1</vt:lpstr>
      <vt:lpstr>startDate_3__??_1</vt:lpstr>
      <vt:lpstr>startQ160Date_??_1</vt:lpstr>
      <vt:lpstr>totalCalculationsPerSectionQ226CashA367__??_1</vt:lpstr>
      <vt:lpstr>totalCalculationsPerSectionQ226GrantA366__??_1</vt:lpstr>
      <vt:lpstr>totalCalculationsPerSectionQ226PartnerA368__??_1</vt:lpstr>
      <vt:lpstr>totalCalculationsPerSectionQ226TotalA369__??_1</vt:lpstr>
      <vt:lpstr>totalLineCalculationsQ211TotalLineA351__??_1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Wakely</dc:creator>
  <cp:keywords/>
  <dc:description/>
  <cp:lastModifiedBy>Karen Wakely</cp:lastModifiedBy>
  <dcterms:created xsi:type="dcterms:W3CDTF">2022-08-11T05:35:03Z</dcterms:created>
  <dcterms:modified xsi:type="dcterms:W3CDTF">2025-08-22T05:23:08Z</dcterms:modified>
  <cp:category/>
</cp:coreProperties>
</file>